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365veidekke.sharepoint.com/sites/KO-Konjunkturrapport/Shared Documents/General/Marked og analyse/01 Markedsoppdatering (Veidekke.com)/14 Markedsoppdatering vår 2024/Publisering/"/>
    </mc:Choice>
  </mc:AlternateContent>
  <xr:revisionPtr revIDLastSave="1617" documentId="8_{6171579D-7DC5-4020-A991-F69FD1576D59}" xr6:coauthVersionLast="47" xr6:coauthVersionMax="47" xr10:uidLastSave="{15D436F4-5BB7-40EB-B187-7FF25087DADE}"/>
  <bookViews>
    <workbookView xWindow="-120" yWindow="-120" windowWidth="38640" windowHeight="21120" xr2:uid="{87FEB93A-CFAB-46FE-80DF-30AC560C3113}"/>
  </bookViews>
  <sheets>
    <sheet name="Skandinavia, løpende priser" sheetId="52" r:id="rId1"/>
    <sheet name="Skandinavia, faste priser" sheetId="53" r:id="rId2"/>
    <sheet name="Bygg Norge, region og sektor" sheetId="49" r:id="rId3"/>
    <sheet name="Bygg Sverige, region og sektor" sheetId="50" r:id="rId4"/>
    <sheet name="Bygg Danmark, region og sektor" sheetId="51" r:id="rId5"/>
    <sheet name="Anlegg, NO og SE, sektor" sheetId="48" r:id="rId6"/>
  </sheets>
  <externalReferences>
    <externalReference r:id="rId7"/>
    <externalReference r:id="rId8"/>
    <externalReference r:id="rId9"/>
  </externalReferences>
  <definedNames>
    <definedName name="d">[1]mall!$G$3:$G$14</definedName>
    <definedName name="Entreprenadform">[2]mall!$F$3:$F$7</definedName>
    <definedName name="Förfarande">[2]mall!$D$3:$D$6</definedName>
    <definedName name="Kostnad">[2]mall!$G$3:$G$15</definedName>
    <definedName name="LastUpdate">'Skandinavia, løpende priser'!$C$2</definedName>
    <definedName name="Peter">[3]mall!$B$3:$B$13</definedName>
    <definedName name="Projekt">[2]mall!$C$3:$C$9</definedName>
    <definedName name="sannolikhet">[2]mall!$I$3:$I$6</definedName>
    <definedName name="Transq">[2]mall!$E$3:$E$5</definedName>
    <definedName name="Uppdrag">[2]mall!$B$3:$B$14</definedName>
    <definedName name="ValutaDKK">'Skandinavia, løpende priser'!$O$4</definedName>
    <definedName name="ValutaDKKdate">'Skandinavia, løpende priser'!$P$4</definedName>
    <definedName name="ValutaSEK">'Skandinavia, løpende priser'!$I$4</definedName>
    <definedName name="ValutaSEKdate">'Skandinavia, løpende priser'!$J$4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1" i="48" l="1"/>
  <c r="I91" i="48"/>
  <c r="H91" i="48"/>
  <c r="G91" i="48"/>
  <c r="E91" i="48"/>
  <c r="D91" i="48"/>
  <c r="C91" i="48"/>
  <c r="B91" i="48"/>
  <c r="C2" i="48"/>
  <c r="C2" i="51"/>
  <c r="C2" i="50"/>
  <c r="C2" i="49"/>
  <c r="C2" i="53"/>
  <c r="J4" i="48"/>
  <c r="I4" i="48"/>
  <c r="P4" i="53"/>
  <c r="O4" i="53"/>
  <c r="J4" i="53"/>
  <c r="I4" i="53"/>
  <c r="Y74" i="51"/>
  <c r="X74" i="51"/>
  <c r="W74" i="51"/>
  <c r="V74" i="51"/>
  <c r="T74" i="51"/>
  <c r="S74" i="51"/>
  <c r="R74" i="51"/>
  <c r="Q74" i="51"/>
  <c r="O74" i="51"/>
  <c r="N74" i="51"/>
  <c r="M74" i="51"/>
  <c r="L74" i="51"/>
  <c r="J74" i="51"/>
  <c r="I74" i="51"/>
  <c r="H74" i="51"/>
  <c r="G74" i="51"/>
  <c r="E74" i="51"/>
  <c r="D74" i="51"/>
  <c r="C74" i="51"/>
  <c r="B74" i="51"/>
  <c r="Y74" i="50"/>
  <c r="X74" i="50"/>
  <c r="W74" i="50"/>
  <c r="V74" i="50"/>
  <c r="T74" i="50"/>
  <c r="S74" i="50"/>
  <c r="R74" i="50"/>
  <c r="Q74" i="50"/>
  <c r="O74" i="50"/>
  <c r="N74" i="50"/>
  <c r="M74" i="50"/>
  <c r="L74" i="50"/>
  <c r="J74" i="50"/>
  <c r="I74" i="50"/>
  <c r="H74" i="50"/>
  <c r="G74" i="50"/>
  <c r="E74" i="50"/>
  <c r="D74" i="50"/>
  <c r="C74" i="50"/>
  <c r="B74" i="50"/>
  <c r="AD74" i="49"/>
  <c r="AC74" i="49"/>
  <c r="AB74" i="49"/>
  <c r="AA74" i="49"/>
  <c r="Y74" i="49"/>
  <c r="X74" i="49"/>
  <c r="W74" i="49"/>
  <c r="V74" i="49"/>
  <c r="T74" i="49"/>
  <c r="S74" i="49"/>
  <c r="R74" i="49"/>
  <c r="Q74" i="49"/>
  <c r="O74" i="49"/>
  <c r="N74" i="49"/>
  <c r="M74" i="49"/>
  <c r="L74" i="49"/>
  <c r="J74" i="49"/>
  <c r="I74" i="49"/>
  <c r="H74" i="49"/>
  <c r="G74" i="49"/>
  <c r="E74" i="49"/>
  <c r="D74" i="49"/>
  <c r="C74" i="49"/>
  <c r="B74" i="49"/>
  <c r="F97" i="53"/>
  <c r="E97" i="53"/>
  <c r="D97" i="53"/>
  <c r="C97" i="53"/>
  <c r="B97" i="53"/>
  <c r="X97" i="52"/>
  <c r="W97" i="52"/>
  <c r="V97" i="52"/>
  <c r="U97" i="52"/>
  <c r="T97" i="52"/>
  <c r="R97" i="52"/>
  <c r="Q97" i="52"/>
  <c r="P97" i="52"/>
  <c r="O97" i="52"/>
  <c r="N97" i="52"/>
  <c r="I97" i="52"/>
  <c r="L97" i="52"/>
  <c r="K97" i="52"/>
  <c r="J97" i="52"/>
  <c r="H97" i="52"/>
  <c r="F97" i="52"/>
  <c r="E97" i="52"/>
  <c r="D97" i="52"/>
  <c r="C97" i="52"/>
  <c r="B97" i="52"/>
  <c r="Y48" i="51" l="1"/>
  <c r="Y47" i="51"/>
  <c r="Y46" i="51"/>
  <c r="Y45" i="51"/>
  <c r="Y44" i="51"/>
  <c r="Y43" i="51"/>
  <c r="Y42" i="51"/>
  <c r="Y41" i="51"/>
  <c r="Y40" i="51"/>
  <c r="Y39" i="51"/>
  <c r="Y38" i="51"/>
  <c r="Y37" i="51"/>
  <c r="Y36" i="51"/>
  <c r="Y35" i="51"/>
  <c r="Y34" i="51"/>
  <c r="Y33" i="51"/>
  <c r="Y32" i="51"/>
  <c r="Y31" i="51"/>
  <c r="T48" i="5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3" i="51"/>
  <c r="T32" i="51"/>
  <c r="T31" i="51"/>
  <c r="O48" i="51"/>
  <c r="O47" i="51"/>
  <c r="O46" i="51"/>
  <c r="O45" i="51"/>
  <c r="O44" i="51"/>
  <c r="O43" i="51"/>
  <c r="O42" i="51"/>
  <c r="O41" i="51"/>
  <c r="O40" i="51"/>
  <c r="O39" i="51"/>
  <c r="O38" i="51"/>
  <c r="O37" i="51"/>
  <c r="O36" i="51"/>
  <c r="O35" i="51"/>
  <c r="O34" i="51"/>
  <c r="O33" i="51"/>
  <c r="O32" i="51"/>
  <c r="O31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E48" i="51"/>
  <c r="E47" i="51"/>
  <c r="E46" i="51"/>
  <c r="E45" i="51"/>
  <c r="E44" i="51"/>
  <c r="E43" i="51"/>
  <c r="E42" i="51"/>
  <c r="E41" i="51"/>
  <c r="E40" i="51"/>
  <c r="E39" i="51"/>
  <c r="E38" i="51"/>
  <c r="E37" i="51"/>
  <c r="E36" i="51"/>
  <c r="E35" i="51"/>
  <c r="E34" i="51"/>
  <c r="E33" i="51"/>
  <c r="E32" i="51"/>
  <c r="E31" i="51"/>
  <c r="Y48" i="50"/>
  <c r="Y47" i="50"/>
  <c r="Y46" i="50"/>
  <c r="Y45" i="50"/>
  <c r="Y44" i="50"/>
  <c r="Y43" i="50"/>
  <c r="Y42" i="50"/>
  <c r="Y41" i="50"/>
  <c r="Y40" i="50"/>
  <c r="Y39" i="50"/>
  <c r="Y38" i="50"/>
  <c r="Y37" i="50"/>
  <c r="Y36" i="50"/>
  <c r="Y35" i="50"/>
  <c r="Y34" i="50"/>
  <c r="Y33" i="50"/>
  <c r="Y32" i="50"/>
  <c r="Y31" i="50"/>
  <c r="T48" i="50"/>
  <c r="T47" i="50"/>
  <c r="T46" i="50"/>
  <c r="T45" i="50"/>
  <c r="T44" i="50"/>
  <c r="T43" i="50"/>
  <c r="T42" i="50"/>
  <c r="T41" i="50"/>
  <c r="T40" i="50"/>
  <c r="T39" i="50"/>
  <c r="T38" i="50"/>
  <c r="T37" i="50"/>
  <c r="T36" i="50"/>
  <c r="T35" i="50"/>
  <c r="T34" i="50"/>
  <c r="T33" i="50"/>
  <c r="T32" i="50"/>
  <c r="T31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AD48" i="49"/>
  <c r="AD47" i="49"/>
  <c r="AD46" i="49"/>
  <c r="AD45" i="49"/>
  <c r="AD44" i="49"/>
  <c r="AD43" i="49"/>
  <c r="AD42" i="49"/>
  <c r="AD41" i="49"/>
  <c r="AD40" i="49"/>
  <c r="AD39" i="49"/>
  <c r="AD38" i="49"/>
  <c r="AD37" i="49"/>
  <c r="AD36" i="49"/>
  <c r="AD35" i="49"/>
  <c r="AD34" i="49"/>
  <c r="AD33" i="49"/>
  <c r="AD32" i="49"/>
  <c r="AD31" i="49"/>
  <c r="Y48" i="49"/>
  <c r="Y47" i="49"/>
  <c r="Y46" i="49"/>
  <c r="Y45" i="49"/>
  <c r="Y44" i="49"/>
  <c r="Y43" i="49"/>
  <c r="Y42" i="49"/>
  <c r="Y41" i="49"/>
  <c r="Y40" i="49"/>
  <c r="Y39" i="49"/>
  <c r="Y38" i="49"/>
  <c r="Y37" i="49"/>
  <c r="Y36" i="49"/>
  <c r="Y35" i="49"/>
  <c r="Y34" i="49"/>
  <c r="Y33" i="49"/>
  <c r="Y32" i="49"/>
  <c r="Y31" i="49"/>
  <c r="T48" i="49"/>
  <c r="T47" i="49"/>
  <c r="T46" i="49"/>
  <c r="T45" i="49"/>
  <c r="T44" i="49"/>
  <c r="T43" i="49"/>
  <c r="T42" i="49"/>
  <c r="T41" i="49"/>
  <c r="T40" i="49"/>
  <c r="T39" i="49"/>
  <c r="T38" i="49"/>
  <c r="T37" i="49"/>
  <c r="T36" i="49"/>
  <c r="T35" i="49"/>
  <c r="T34" i="49"/>
  <c r="T33" i="49"/>
  <c r="T32" i="49"/>
  <c r="T31" i="49"/>
  <c r="O48" i="49"/>
  <c r="O47" i="49"/>
  <c r="O46" i="49"/>
  <c r="O45" i="49"/>
  <c r="O44" i="49"/>
  <c r="O43" i="49"/>
  <c r="O42" i="49"/>
  <c r="O41" i="49"/>
  <c r="O40" i="49"/>
  <c r="O39" i="49"/>
  <c r="O38" i="49"/>
  <c r="O37" i="49"/>
  <c r="O36" i="49"/>
  <c r="O35" i="49"/>
  <c r="O34" i="49"/>
  <c r="O33" i="49"/>
  <c r="O32" i="49"/>
  <c r="O31" i="49"/>
  <c r="J45" i="49"/>
  <c r="J48" i="49"/>
  <c r="J47" i="49"/>
  <c r="J46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E47" i="49"/>
  <c r="E48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I67" i="48" l="1"/>
  <c r="B71" i="50" l="1"/>
  <c r="C71" i="50"/>
  <c r="D71" i="50"/>
  <c r="E71" i="50"/>
  <c r="G71" i="50"/>
  <c r="H71" i="50"/>
  <c r="I71" i="50"/>
  <c r="J71" i="50"/>
  <c r="L71" i="50"/>
  <c r="M71" i="50"/>
  <c r="N71" i="50"/>
  <c r="O71" i="50"/>
  <c r="Q71" i="50"/>
  <c r="R71" i="50"/>
  <c r="S71" i="50"/>
  <c r="T71" i="50"/>
  <c r="V71" i="50"/>
  <c r="W71" i="50"/>
  <c r="X71" i="50"/>
  <c r="Y71" i="50"/>
  <c r="B71" i="49"/>
  <c r="C71" i="49"/>
  <c r="D71" i="49"/>
  <c r="E71" i="49"/>
  <c r="G71" i="49"/>
  <c r="H71" i="49"/>
  <c r="I71" i="49"/>
  <c r="J71" i="49"/>
  <c r="L71" i="49"/>
  <c r="M71" i="49"/>
  <c r="N71" i="49"/>
  <c r="O71" i="49"/>
  <c r="Q71" i="49"/>
  <c r="R71" i="49"/>
  <c r="S71" i="49"/>
  <c r="T71" i="49"/>
  <c r="V71" i="49"/>
  <c r="W71" i="49"/>
  <c r="X71" i="49"/>
  <c r="Y71" i="49"/>
  <c r="AA71" i="49"/>
  <c r="AB71" i="49"/>
  <c r="AC71" i="49"/>
  <c r="AD71" i="49"/>
  <c r="F48" i="53"/>
  <c r="B71" i="51" l="1"/>
  <c r="C71" i="51"/>
  <c r="D71" i="51"/>
  <c r="E71" i="51"/>
  <c r="G71" i="51"/>
  <c r="H71" i="51"/>
  <c r="I71" i="51"/>
  <c r="J71" i="51"/>
  <c r="L71" i="51"/>
  <c r="M71" i="51"/>
  <c r="N71" i="51"/>
  <c r="O71" i="51"/>
  <c r="Q71" i="51"/>
  <c r="R71" i="51"/>
  <c r="S71" i="51"/>
  <c r="T71" i="51"/>
  <c r="V71" i="51"/>
  <c r="W71" i="51"/>
  <c r="X71" i="51"/>
  <c r="Y71" i="51"/>
  <c r="H67" i="48"/>
  <c r="G67" i="48"/>
  <c r="E67" i="48"/>
  <c r="D67" i="48"/>
  <c r="C67" i="48"/>
  <c r="B67" i="48"/>
  <c r="B71" i="53"/>
  <c r="C71" i="53"/>
  <c r="D71" i="53"/>
  <c r="E71" i="53"/>
  <c r="H71" i="53"/>
  <c r="I71" i="53"/>
  <c r="J71" i="53"/>
  <c r="K71" i="53"/>
  <c r="N71" i="53"/>
  <c r="O71" i="53"/>
  <c r="P71" i="53"/>
  <c r="Q71" i="53"/>
  <c r="L48" i="53"/>
  <c r="R48" i="53"/>
  <c r="T48" i="53"/>
  <c r="U48" i="53"/>
  <c r="V48" i="53"/>
  <c r="W48" i="53"/>
  <c r="N71" i="52"/>
  <c r="O71" i="52"/>
  <c r="P71" i="52"/>
  <c r="Q71" i="52"/>
  <c r="H71" i="52"/>
  <c r="I71" i="52"/>
  <c r="J71" i="52"/>
  <c r="K71" i="52"/>
  <c r="B71" i="52"/>
  <c r="C71" i="52"/>
  <c r="D71" i="52"/>
  <c r="E71" i="52"/>
  <c r="R48" i="52"/>
  <c r="T48" i="52"/>
  <c r="U48" i="52"/>
  <c r="V48" i="52"/>
  <c r="W48" i="52"/>
  <c r="L48" i="52"/>
  <c r="F48" i="52"/>
  <c r="Q54" i="52"/>
  <c r="J67" i="48" l="1"/>
  <c r="U71" i="53"/>
  <c r="X48" i="53"/>
  <c r="R71" i="52"/>
  <c r="L71" i="53"/>
  <c r="F71" i="53"/>
  <c r="V71" i="53"/>
  <c r="R71" i="53"/>
  <c r="W71" i="53"/>
  <c r="T71" i="53"/>
  <c r="X48" i="52"/>
  <c r="U71" i="52"/>
  <c r="L71" i="52"/>
  <c r="T71" i="52"/>
  <c r="V71" i="52"/>
  <c r="W71" i="52"/>
  <c r="F71" i="52"/>
  <c r="X71" i="53" l="1"/>
  <c r="X71" i="52"/>
  <c r="F37" i="53"/>
  <c r="Q70" i="53"/>
  <c r="Q94" i="53" s="1"/>
  <c r="P70" i="53"/>
  <c r="P94" i="53" s="1"/>
  <c r="O70" i="53"/>
  <c r="O94" i="53" s="1"/>
  <c r="N70" i="53"/>
  <c r="N94" i="53" s="1"/>
  <c r="K70" i="53"/>
  <c r="K94" i="53" s="1"/>
  <c r="J70" i="53"/>
  <c r="J94" i="53" s="1"/>
  <c r="I70" i="53"/>
  <c r="I94" i="53" s="1"/>
  <c r="H70" i="53"/>
  <c r="H94" i="53" s="1"/>
  <c r="E70" i="53"/>
  <c r="E94" i="53" s="1"/>
  <c r="D70" i="53"/>
  <c r="D94" i="53" s="1"/>
  <c r="C70" i="53"/>
  <c r="C94" i="53" s="1"/>
  <c r="B70" i="53"/>
  <c r="B94" i="53" s="1"/>
  <c r="Q69" i="53"/>
  <c r="Q97" i="53" s="1"/>
  <c r="P69" i="53"/>
  <c r="P97" i="53" s="1"/>
  <c r="O69" i="53"/>
  <c r="O97" i="53" s="1"/>
  <c r="N69" i="53"/>
  <c r="N97" i="53" s="1"/>
  <c r="K69" i="53"/>
  <c r="K97" i="53" s="1"/>
  <c r="J69" i="53"/>
  <c r="J97" i="53" s="1"/>
  <c r="I69" i="53"/>
  <c r="I97" i="53" s="1"/>
  <c r="H69" i="53"/>
  <c r="H97" i="53" s="1"/>
  <c r="E69" i="53"/>
  <c r="D69" i="53"/>
  <c r="C69" i="53"/>
  <c r="B69" i="53"/>
  <c r="Q68" i="53"/>
  <c r="P68" i="53"/>
  <c r="O68" i="53"/>
  <c r="N68" i="53"/>
  <c r="K68" i="53"/>
  <c r="J68" i="53"/>
  <c r="I68" i="53"/>
  <c r="H68" i="53"/>
  <c r="E68" i="53"/>
  <c r="D68" i="53"/>
  <c r="C68" i="53"/>
  <c r="B68" i="53"/>
  <c r="Q67" i="53"/>
  <c r="P67" i="53"/>
  <c r="O67" i="53"/>
  <c r="N67" i="53"/>
  <c r="K67" i="53"/>
  <c r="J67" i="53"/>
  <c r="I67" i="53"/>
  <c r="H67" i="53"/>
  <c r="E67" i="53"/>
  <c r="D67" i="53"/>
  <c r="C67" i="53"/>
  <c r="B67" i="53"/>
  <c r="Q66" i="53"/>
  <c r="P66" i="53"/>
  <c r="O66" i="53"/>
  <c r="N66" i="53"/>
  <c r="K66" i="53"/>
  <c r="J66" i="53"/>
  <c r="I66" i="53"/>
  <c r="H66" i="53"/>
  <c r="E66" i="53"/>
  <c r="D66" i="53"/>
  <c r="C66" i="53"/>
  <c r="B66" i="53"/>
  <c r="Q65" i="53"/>
  <c r="P65" i="53"/>
  <c r="O65" i="53"/>
  <c r="N65" i="53"/>
  <c r="K65" i="53"/>
  <c r="J65" i="53"/>
  <c r="I65" i="53"/>
  <c r="H65" i="53"/>
  <c r="E65" i="53"/>
  <c r="D65" i="53"/>
  <c r="C65" i="53"/>
  <c r="B65" i="53"/>
  <c r="Q64" i="53"/>
  <c r="P64" i="53"/>
  <c r="O64" i="53"/>
  <c r="N64" i="53"/>
  <c r="K64" i="53"/>
  <c r="J64" i="53"/>
  <c r="I64" i="53"/>
  <c r="H64" i="53"/>
  <c r="E64" i="53"/>
  <c r="D64" i="53"/>
  <c r="C64" i="53"/>
  <c r="B64" i="53"/>
  <c r="Q63" i="53"/>
  <c r="P63" i="53"/>
  <c r="O63" i="53"/>
  <c r="N63" i="53"/>
  <c r="K63" i="53"/>
  <c r="J63" i="53"/>
  <c r="I63" i="53"/>
  <c r="H63" i="53"/>
  <c r="E63" i="53"/>
  <c r="D63" i="53"/>
  <c r="C63" i="53"/>
  <c r="B63" i="53"/>
  <c r="Q62" i="53"/>
  <c r="P62" i="53"/>
  <c r="O62" i="53"/>
  <c r="N62" i="53"/>
  <c r="K62" i="53"/>
  <c r="J62" i="53"/>
  <c r="I62" i="53"/>
  <c r="H62" i="53"/>
  <c r="E62" i="53"/>
  <c r="D62" i="53"/>
  <c r="C62" i="53"/>
  <c r="B62" i="53"/>
  <c r="Q61" i="53"/>
  <c r="P61" i="53"/>
  <c r="O61" i="53"/>
  <c r="N61" i="53"/>
  <c r="K61" i="53"/>
  <c r="J61" i="53"/>
  <c r="I61" i="53"/>
  <c r="H61" i="53"/>
  <c r="E61" i="53"/>
  <c r="D61" i="53"/>
  <c r="C61" i="53"/>
  <c r="B61" i="53"/>
  <c r="Q60" i="53"/>
  <c r="P60" i="53"/>
  <c r="O60" i="53"/>
  <c r="N60" i="53"/>
  <c r="K60" i="53"/>
  <c r="J60" i="53"/>
  <c r="I60" i="53"/>
  <c r="H60" i="53"/>
  <c r="E60" i="53"/>
  <c r="D60" i="53"/>
  <c r="C60" i="53"/>
  <c r="B60" i="53"/>
  <c r="Q59" i="53"/>
  <c r="P59" i="53"/>
  <c r="O59" i="53"/>
  <c r="N59" i="53"/>
  <c r="K59" i="53"/>
  <c r="J59" i="53"/>
  <c r="I59" i="53"/>
  <c r="H59" i="53"/>
  <c r="E59" i="53"/>
  <c r="D59" i="53"/>
  <c r="C59" i="53"/>
  <c r="B59" i="53"/>
  <c r="Q58" i="53"/>
  <c r="P58" i="53"/>
  <c r="O58" i="53"/>
  <c r="N58" i="53"/>
  <c r="K58" i="53"/>
  <c r="J58" i="53"/>
  <c r="I58" i="53"/>
  <c r="H58" i="53"/>
  <c r="E58" i="53"/>
  <c r="D58" i="53"/>
  <c r="C58" i="53"/>
  <c r="B58" i="53"/>
  <c r="Q57" i="53"/>
  <c r="P57" i="53"/>
  <c r="O57" i="53"/>
  <c r="N57" i="53"/>
  <c r="K57" i="53"/>
  <c r="J57" i="53"/>
  <c r="I57" i="53"/>
  <c r="H57" i="53"/>
  <c r="E57" i="53"/>
  <c r="D57" i="53"/>
  <c r="C57" i="53"/>
  <c r="B57" i="53"/>
  <c r="Q56" i="53"/>
  <c r="P56" i="53"/>
  <c r="O56" i="53"/>
  <c r="N56" i="53"/>
  <c r="K56" i="53"/>
  <c r="J56" i="53"/>
  <c r="I56" i="53"/>
  <c r="H56" i="53"/>
  <c r="E56" i="53"/>
  <c r="D56" i="53"/>
  <c r="C56" i="53"/>
  <c r="B56" i="53"/>
  <c r="Q55" i="53"/>
  <c r="P55" i="53"/>
  <c r="O55" i="53"/>
  <c r="N55" i="53"/>
  <c r="K55" i="53"/>
  <c r="J55" i="53"/>
  <c r="I55" i="53"/>
  <c r="H55" i="53"/>
  <c r="E55" i="53"/>
  <c r="D55" i="53"/>
  <c r="C55" i="53"/>
  <c r="B55" i="53"/>
  <c r="Q54" i="53"/>
  <c r="P54" i="53"/>
  <c r="O54" i="53"/>
  <c r="N54" i="53"/>
  <c r="K54" i="53"/>
  <c r="J54" i="53"/>
  <c r="I54" i="53"/>
  <c r="H54" i="53"/>
  <c r="E54" i="53"/>
  <c r="D54" i="53"/>
  <c r="C54" i="53"/>
  <c r="B54" i="53"/>
  <c r="W47" i="53"/>
  <c r="V47" i="53"/>
  <c r="U47" i="53"/>
  <c r="T47" i="53"/>
  <c r="R47" i="53"/>
  <c r="L47" i="53"/>
  <c r="F47" i="53"/>
  <c r="W46" i="53"/>
  <c r="V46" i="53"/>
  <c r="U46" i="53"/>
  <c r="T46" i="53"/>
  <c r="R46" i="53"/>
  <c r="L46" i="53"/>
  <c r="F46" i="53"/>
  <c r="W45" i="53"/>
  <c r="V45" i="53"/>
  <c r="U45" i="53"/>
  <c r="T45" i="53"/>
  <c r="R45" i="53"/>
  <c r="L45" i="53"/>
  <c r="F45" i="53"/>
  <c r="W44" i="53"/>
  <c r="V44" i="53"/>
  <c r="U44" i="53"/>
  <c r="T44" i="53"/>
  <c r="R44" i="53"/>
  <c r="L44" i="53"/>
  <c r="F44" i="53"/>
  <c r="W43" i="53"/>
  <c r="V43" i="53"/>
  <c r="U43" i="53"/>
  <c r="T43" i="53"/>
  <c r="R43" i="53"/>
  <c r="L43" i="53"/>
  <c r="F43" i="53"/>
  <c r="W42" i="53"/>
  <c r="V42" i="53"/>
  <c r="U42" i="53"/>
  <c r="T42" i="53"/>
  <c r="R42" i="53"/>
  <c r="L42" i="53"/>
  <c r="F42" i="53"/>
  <c r="W41" i="53"/>
  <c r="V41" i="53"/>
  <c r="U41" i="53"/>
  <c r="T41" i="53"/>
  <c r="R41" i="53"/>
  <c r="L41" i="53"/>
  <c r="F41" i="53"/>
  <c r="W40" i="53"/>
  <c r="V40" i="53"/>
  <c r="U40" i="53"/>
  <c r="T40" i="53"/>
  <c r="R40" i="53"/>
  <c r="L40" i="53"/>
  <c r="F40" i="53"/>
  <c r="W39" i="53"/>
  <c r="V39" i="53"/>
  <c r="U39" i="53"/>
  <c r="T39" i="53"/>
  <c r="R39" i="53"/>
  <c r="L39" i="53"/>
  <c r="F39" i="53"/>
  <c r="W38" i="53"/>
  <c r="V38" i="53"/>
  <c r="U38" i="53"/>
  <c r="T38" i="53"/>
  <c r="R38" i="53"/>
  <c r="L38" i="53"/>
  <c r="F38" i="53"/>
  <c r="W37" i="53"/>
  <c r="V37" i="53"/>
  <c r="U37" i="53"/>
  <c r="T37" i="53"/>
  <c r="R37" i="53"/>
  <c r="L37" i="53"/>
  <c r="W36" i="53"/>
  <c r="V36" i="53"/>
  <c r="U36" i="53"/>
  <c r="T36" i="53"/>
  <c r="R36" i="53"/>
  <c r="L36" i="53"/>
  <c r="F36" i="53"/>
  <c r="W35" i="53"/>
  <c r="V35" i="53"/>
  <c r="U35" i="53"/>
  <c r="T35" i="53"/>
  <c r="R35" i="53"/>
  <c r="L35" i="53"/>
  <c r="F35" i="53"/>
  <c r="W34" i="53"/>
  <c r="V34" i="53"/>
  <c r="U34" i="53"/>
  <c r="T34" i="53"/>
  <c r="R34" i="53"/>
  <c r="L34" i="53"/>
  <c r="F34" i="53"/>
  <c r="W33" i="53"/>
  <c r="V33" i="53"/>
  <c r="U33" i="53"/>
  <c r="T33" i="53"/>
  <c r="R33" i="53"/>
  <c r="L33" i="53"/>
  <c r="F33" i="53"/>
  <c r="W32" i="53"/>
  <c r="V32" i="53"/>
  <c r="U32" i="53"/>
  <c r="T32" i="53"/>
  <c r="R32" i="53"/>
  <c r="L32" i="53"/>
  <c r="F32" i="53"/>
  <c r="W31" i="53"/>
  <c r="V31" i="53"/>
  <c r="U31" i="53"/>
  <c r="T31" i="53"/>
  <c r="R31" i="53"/>
  <c r="L31" i="53"/>
  <c r="F31" i="53"/>
  <c r="E70" i="49"/>
  <c r="B70" i="51"/>
  <c r="C70" i="51"/>
  <c r="D70" i="51"/>
  <c r="E70" i="51"/>
  <c r="G70" i="51"/>
  <c r="H70" i="51"/>
  <c r="I70" i="51"/>
  <c r="J70" i="51"/>
  <c r="L70" i="51"/>
  <c r="M70" i="51"/>
  <c r="N70" i="51"/>
  <c r="O70" i="51"/>
  <c r="Q70" i="51"/>
  <c r="R70" i="51"/>
  <c r="S70" i="51"/>
  <c r="T70" i="51"/>
  <c r="V70" i="51"/>
  <c r="W70" i="51"/>
  <c r="X70" i="51"/>
  <c r="Y70" i="51"/>
  <c r="B56" i="50"/>
  <c r="C56" i="50"/>
  <c r="D56" i="50"/>
  <c r="B57" i="50"/>
  <c r="C57" i="50"/>
  <c r="D57" i="50"/>
  <c r="B58" i="50"/>
  <c r="C58" i="50"/>
  <c r="D58" i="50"/>
  <c r="B59" i="50"/>
  <c r="C59" i="50"/>
  <c r="D59" i="50"/>
  <c r="B60" i="50"/>
  <c r="C60" i="50"/>
  <c r="D60" i="50"/>
  <c r="B61" i="50"/>
  <c r="C61" i="50"/>
  <c r="D61" i="50"/>
  <c r="B62" i="50"/>
  <c r="C62" i="50"/>
  <c r="D62" i="50"/>
  <c r="B63" i="50"/>
  <c r="C63" i="50"/>
  <c r="D63" i="50"/>
  <c r="B64" i="50"/>
  <c r="C64" i="50"/>
  <c r="D64" i="50"/>
  <c r="B65" i="50"/>
  <c r="C65" i="50"/>
  <c r="D65" i="50"/>
  <c r="B66" i="50"/>
  <c r="C66" i="50"/>
  <c r="D66" i="50"/>
  <c r="B67" i="50"/>
  <c r="C67" i="50"/>
  <c r="D67" i="50"/>
  <c r="B68" i="50"/>
  <c r="C68" i="50"/>
  <c r="D68" i="50"/>
  <c r="B69" i="50"/>
  <c r="C69" i="50"/>
  <c r="D69" i="50"/>
  <c r="B70" i="50"/>
  <c r="C70" i="50"/>
  <c r="D70" i="50"/>
  <c r="G56" i="50"/>
  <c r="H56" i="50"/>
  <c r="I56" i="50"/>
  <c r="G57" i="50"/>
  <c r="H57" i="50"/>
  <c r="I57" i="50"/>
  <c r="G58" i="50"/>
  <c r="H58" i="50"/>
  <c r="I58" i="50"/>
  <c r="G59" i="50"/>
  <c r="H59" i="50"/>
  <c r="I59" i="50"/>
  <c r="G60" i="50"/>
  <c r="H60" i="50"/>
  <c r="I60" i="50"/>
  <c r="G61" i="50"/>
  <c r="H61" i="50"/>
  <c r="I61" i="50"/>
  <c r="G62" i="50"/>
  <c r="H62" i="50"/>
  <c r="I62" i="50"/>
  <c r="G63" i="50"/>
  <c r="H63" i="50"/>
  <c r="I63" i="50"/>
  <c r="G64" i="50"/>
  <c r="H64" i="50"/>
  <c r="I64" i="50"/>
  <c r="G65" i="50"/>
  <c r="H65" i="50"/>
  <c r="I65" i="50"/>
  <c r="G66" i="50"/>
  <c r="H66" i="50"/>
  <c r="I66" i="50"/>
  <c r="G67" i="50"/>
  <c r="H67" i="50"/>
  <c r="I67" i="50"/>
  <c r="G68" i="50"/>
  <c r="H68" i="50"/>
  <c r="I68" i="50"/>
  <c r="G69" i="50"/>
  <c r="H69" i="50"/>
  <c r="I69" i="50"/>
  <c r="G70" i="50"/>
  <c r="H70" i="50"/>
  <c r="I70" i="50"/>
  <c r="L56" i="50"/>
  <c r="M56" i="50"/>
  <c r="N56" i="50"/>
  <c r="L57" i="50"/>
  <c r="M57" i="50"/>
  <c r="N57" i="50"/>
  <c r="L58" i="50"/>
  <c r="M58" i="50"/>
  <c r="N58" i="50"/>
  <c r="L59" i="50"/>
  <c r="M59" i="50"/>
  <c r="N59" i="50"/>
  <c r="L60" i="50"/>
  <c r="M60" i="50"/>
  <c r="N60" i="50"/>
  <c r="L61" i="50"/>
  <c r="M61" i="50"/>
  <c r="N61" i="50"/>
  <c r="L62" i="50"/>
  <c r="M62" i="50"/>
  <c r="N62" i="50"/>
  <c r="L63" i="50"/>
  <c r="M63" i="50"/>
  <c r="N63" i="50"/>
  <c r="L64" i="50"/>
  <c r="M64" i="50"/>
  <c r="N64" i="50"/>
  <c r="L65" i="50"/>
  <c r="M65" i="50"/>
  <c r="N65" i="50"/>
  <c r="L66" i="50"/>
  <c r="M66" i="50"/>
  <c r="N66" i="50"/>
  <c r="L67" i="50"/>
  <c r="M67" i="50"/>
  <c r="N67" i="50"/>
  <c r="L68" i="50"/>
  <c r="M68" i="50"/>
  <c r="N68" i="50"/>
  <c r="L69" i="50"/>
  <c r="M69" i="50"/>
  <c r="N69" i="50"/>
  <c r="L70" i="50"/>
  <c r="M70" i="50"/>
  <c r="N70" i="50"/>
  <c r="Q56" i="50"/>
  <c r="R56" i="50"/>
  <c r="S56" i="50"/>
  <c r="Q57" i="50"/>
  <c r="R57" i="50"/>
  <c r="S57" i="50"/>
  <c r="Q58" i="50"/>
  <c r="R58" i="50"/>
  <c r="S58" i="50"/>
  <c r="Q59" i="50"/>
  <c r="R59" i="50"/>
  <c r="S59" i="50"/>
  <c r="Q60" i="50"/>
  <c r="R60" i="50"/>
  <c r="S60" i="50"/>
  <c r="Q61" i="50"/>
  <c r="R61" i="50"/>
  <c r="S61" i="50"/>
  <c r="Q62" i="50"/>
  <c r="R62" i="50"/>
  <c r="S62" i="50"/>
  <c r="Q63" i="50"/>
  <c r="R63" i="50"/>
  <c r="S63" i="50"/>
  <c r="Q64" i="50"/>
  <c r="R64" i="50"/>
  <c r="S64" i="50"/>
  <c r="Q65" i="50"/>
  <c r="R65" i="50"/>
  <c r="S65" i="50"/>
  <c r="Q66" i="50"/>
  <c r="R66" i="50"/>
  <c r="S66" i="50"/>
  <c r="Q67" i="50"/>
  <c r="R67" i="50"/>
  <c r="S67" i="50"/>
  <c r="Q68" i="50"/>
  <c r="R68" i="50"/>
  <c r="S68" i="50"/>
  <c r="Q69" i="50"/>
  <c r="R69" i="50"/>
  <c r="S69" i="50"/>
  <c r="Q70" i="50"/>
  <c r="R70" i="50"/>
  <c r="S70" i="50"/>
  <c r="V66" i="50"/>
  <c r="V67" i="50"/>
  <c r="V68" i="50"/>
  <c r="V69" i="50"/>
  <c r="V70" i="50"/>
  <c r="W67" i="50"/>
  <c r="W68" i="50"/>
  <c r="W69" i="50"/>
  <c r="W70" i="50"/>
  <c r="X70" i="50"/>
  <c r="B70" i="49"/>
  <c r="C70" i="49"/>
  <c r="D70" i="49"/>
  <c r="G70" i="49"/>
  <c r="H70" i="49"/>
  <c r="I70" i="49"/>
  <c r="J70" i="49"/>
  <c r="L70" i="49"/>
  <c r="M70" i="49"/>
  <c r="N70" i="49"/>
  <c r="O70" i="49"/>
  <c r="Q70" i="49"/>
  <c r="R70" i="49"/>
  <c r="S70" i="49"/>
  <c r="T70" i="49"/>
  <c r="V70" i="49"/>
  <c r="W70" i="49"/>
  <c r="X70" i="49"/>
  <c r="Y70" i="49"/>
  <c r="AA70" i="49"/>
  <c r="AB70" i="49"/>
  <c r="AC70" i="49"/>
  <c r="AD70" i="49"/>
  <c r="B66" i="48"/>
  <c r="B88" i="48" s="1"/>
  <c r="C66" i="48"/>
  <c r="C88" i="48" s="1"/>
  <c r="D66" i="48"/>
  <c r="D88" i="48" s="1"/>
  <c r="E66" i="48"/>
  <c r="E88" i="48" s="1"/>
  <c r="G66" i="48"/>
  <c r="G88" i="48" s="1"/>
  <c r="H66" i="48"/>
  <c r="H88" i="48" s="1"/>
  <c r="I66" i="48"/>
  <c r="I88" i="48" s="1"/>
  <c r="P90" i="53" l="1"/>
  <c r="H81" i="53"/>
  <c r="J91" i="53"/>
  <c r="B78" i="53"/>
  <c r="B82" i="53"/>
  <c r="B84" i="53"/>
  <c r="B90" i="53"/>
  <c r="D86" i="53"/>
  <c r="D89" i="53"/>
  <c r="D90" i="53"/>
  <c r="D92" i="53"/>
  <c r="P81" i="53"/>
  <c r="T63" i="53"/>
  <c r="I87" i="53"/>
  <c r="K81" i="53"/>
  <c r="E82" i="53"/>
  <c r="C92" i="53"/>
  <c r="L65" i="53"/>
  <c r="F66" i="53"/>
  <c r="T69" i="53"/>
  <c r="T97" i="53" s="1"/>
  <c r="F63" i="53"/>
  <c r="K87" i="53"/>
  <c r="H78" i="53"/>
  <c r="B81" i="53"/>
  <c r="N85" i="53"/>
  <c r="B87" i="53"/>
  <c r="N91" i="53"/>
  <c r="B93" i="53"/>
  <c r="O80" i="53"/>
  <c r="U66" i="53"/>
  <c r="J82" i="53"/>
  <c r="D83" i="53"/>
  <c r="D85" i="53"/>
  <c r="P85" i="53"/>
  <c r="D87" i="53"/>
  <c r="D91" i="53"/>
  <c r="P93" i="53"/>
  <c r="E78" i="53"/>
  <c r="E79" i="53"/>
  <c r="K90" i="53"/>
  <c r="N88" i="53"/>
  <c r="N82" i="53"/>
  <c r="P78" i="53"/>
  <c r="P84" i="53"/>
  <c r="Q79" i="53"/>
  <c r="Q80" i="53"/>
  <c r="Q84" i="53"/>
  <c r="Q86" i="53"/>
  <c r="Q90" i="53"/>
  <c r="P87" i="53"/>
  <c r="L63" i="53"/>
  <c r="L57" i="53"/>
  <c r="I84" i="53"/>
  <c r="I90" i="53"/>
  <c r="K80" i="53"/>
  <c r="K86" i="53"/>
  <c r="L56" i="53"/>
  <c r="J66" i="48"/>
  <c r="J88" i="48" s="1"/>
  <c r="O78" i="53"/>
  <c r="O81" i="53"/>
  <c r="O84" i="53"/>
  <c r="O87" i="53"/>
  <c r="V70" i="53"/>
  <c r="V94" i="53" s="1"/>
  <c r="T54" i="53"/>
  <c r="T57" i="53"/>
  <c r="V61" i="53"/>
  <c r="P89" i="53"/>
  <c r="R54" i="53"/>
  <c r="P88" i="53"/>
  <c r="U54" i="53"/>
  <c r="U56" i="53"/>
  <c r="V65" i="53"/>
  <c r="P91" i="53"/>
  <c r="P92" i="53"/>
  <c r="P86" i="53"/>
  <c r="N78" i="53"/>
  <c r="N81" i="53"/>
  <c r="V66" i="53"/>
  <c r="I91" i="53"/>
  <c r="I92" i="53"/>
  <c r="I81" i="53"/>
  <c r="H85" i="53"/>
  <c r="U57" i="53"/>
  <c r="T60" i="53"/>
  <c r="I85" i="53"/>
  <c r="L68" i="53"/>
  <c r="L69" i="53"/>
  <c r="L97" i="53" s="1"/>
  <c r="I93" i="53"/>
  <c r="L60" i="53"/>
  <c r="I88" i="53"/>
  <c r="H79" i="53"/>
  <c r="V58" i="53"/>
  <c r="V59" i="53"/>
  <c r="L62" i="53"/>
  <c r="J87" i="53"/>
  <c r="T65" i="53"/>
  <c r="J88" i="53"/>
  <c r="H82" i="53"/>
  <c r="X31" i="53"/>
  <c r="J80" i="53"/>
  <c r="L66" i="53"/>
  <c r="J90" i="53"/>
  <c r="V55" i="53"/>
  <c r="J83" i="53"/>
  <c r="I86" i="53"/>
  <c r="H88" i="53"/>
  <c r="J85" i="53"/>
  <c r="I78" i="53"/>
  <c r="I89" i="53"/>
  <c r="H91" i="53"/>
  <c r="C82" i="53"/>
  <c r="V64" i="53"/>
  <c r="V69" i="53"/>
  <c r="V97" i="53" s="1"/>
  <c r="U69" i="53"/>
  <c r="U97" i="53" s="1"/>
  <c r="X40" i="53"/>
  <c r="C83" i="53"/>
  <c r="V62" i="53"/>
  <c r="D88" i="53"/>
  <c r="F69" i="53"/>
  <c r="D79" i="53"/>
  <c r="V63" i="53"/>
  <c r="C89" i="53"/>
  <c r="V67" i="53"/>
  <c r="V56" i="53"/>
  <c r="X37" i="53"/>
  <c r="X43" i="53"/>
  <c r="C86" i="53"/>
  <c r="U63" i="53"/>
  <c r="T66" i="53"/>
  <c r="V68" i="53"/>
  <c r="Q83" i="53"/>
  <c r="R67" i="53"/>
  <c r="Q89" i="53"/>
  <c r="X39" i="53"/>
  <c r="Q87" i="53"/>
  <c r="Q92" i="53"/>
  <c r="L54" i="53"/>
  <c r="K84" i="53"/>
  <c r="K83" i="53"/>
  <c r="K89" i="53"/>
  <c r="K92" i="53"/>
  <c r="X33" i="53"/>
  <c r="K78" i="53"/>
  <c r="X46" i="53"/>
  <c r="W62" i="53"/>
  <c r="W59" i="53"/>
  <c r="E87" i="53"/>
  <c r="E90" i="53"/>
  <c r="E93" i="53"/>
  <c r="X32" i="53"/>
  <c r="E88" i="53"/>
  <c r="E91" i="53"/>
  <c r="X45" i="53"/>
  <c r="X34" i="53"/>
  <c r="X36" i="53"/>
  <c r="X42" i="53"/>
  <c r="E81" i="53"/>
  <c r="X38" i="53"/>
  <c r="L59" i="53"/>
  <c r="W60" i="53"/>
  <c r="E83" i="53"/>
  <c r="E84" i="53"/>
  <c r="B85" i="53"/>
  <c r="F62" i="53"/>
  <c r="Q88" i="53"/>
  <c r="B91" i="53"/>
  <c r="F68" i="53"/>
  <c r="Q91" i="53"/>
  <c r="X35" i="53"/>
  <c r="F55" i="53"/>
  <c r="T55" i="53"/>
  <c r="J78" i="53"/>
  <c r="R55" i="53"/>
  <c r="R78" i="53" s="1"/>
  <c r="K79" i="53"/>
  <c r="T56" i="53"/>
  <c r="V57" i="53"/>
  <c r="R57" i="53"/>
  <c r="D81" i="53"/>
  <c r="W58" i="53"/>
  <c r="F59" i="53"/>
  <c r="R59" i="53"/>
  <c r="F60" i="53"/>
  <c r="N83" i="53"/>
  <c r="U60" i="53"/>
  <c r="L61" i="53"/>
  <c r="C85" i="53"/>
  <c r="K85" i="53"/>
  <c r="T62" i="53"/>
  <c r="W63" i="53"/>
  <c r="E86" i="53"/>
  <c r="T64" i="53"/>
  <c r="L64" i="53"/>
  <c r="L87" i="53" s="1"/>
  <c r="C88" i="53"/>
  <c r="K88" i="53"/>
  <c r="W66" i="53"/>
  <c r="E89" i="53"/>
  <c r="T67" i="53"/>
  <c r="L67" i="53"/>
  <c r="C91" i="53"/>
  <c r="K91" i="53"/>
  <c r="T68" i="53"/>
  <c r="W69" i="53"/>
  <c r="W97" i="53" s="1"/>
  <c r="E92" i="53"/>
  <c r="T70" i="53"/>
  <c r="T94" i="53" s="1"/>
  <c r="L70" i="53"/>
  <c r="L94" i="53" s="1"/>
  <c r="J79" i="53"/>
  <c r="H84" i="53"/>
  <c r="E85" i="53"/>
  <c r="O90" i="53"/>
  <c r="J92" i="53"/>
  <c r="H93" i="53"/>
  <c r="N92" i="53"/>
  <c r="R69" i="53"/>
  <c r="R97" i="53" s="1"/>
  <c r="Q93" i="53"/>
  <c r="C80" i="53"/>
  <c r="X47" i="53"/>
  <c r="V54" i="53"/>
  <c r="D78" i="53"/>
  <c r="W55" i="53"/>
  <c r="F56" i="53"/>
  <c r="R56" i="53"/>
  <c r="F57" i="53"/>
  <c r="N80" i="53"/>
  <c r="L58" i="53"/>
  <c r="I82" i="53"/>
  <c r="P82" i="53"/>
  <c r="B83" i="53"/>
  <c r="I83" i="53"/>
  <c r="P83" i="53"/>
  <c r="F61" i="53"/>
  <c r="T61" i="53"/>
  <c r="J84" i="53"/>
  <c r="R61" i="53"/>
  <c r="H86" i="53"/>
  <c r="O86" i="53"/>
  <c r="R64" i="53"/>
  <c r="W65" i="53"/>
  <c r="H89" i="53"/>
  <c r="O89" i="53"/>
  <c r="W68" i="53"/>
  <c r="H92" i="53"/>
  <c r="O92" i="53"/>
  <c r="J93" i="53"/>
  <c r="R70" i="53"/>
  <c r="R94" i="53" s="1"/>
  <c r="N79" i="53"/>
  <c r="D80" i="53"/>
  <c r="J86" i="53"/>
  <c r="H87" i="53"/>
  <c r="O93" i="53"/>
  <c r="U55" i="53"/>
  <c r="C78" i="53"/>
  <c r="O83" i="53"/>
  <c r="N89" i="53"/>
  <c r="R66" i="53"/>
  <c r="Q81" i="53"/>
  <c r="Q82" i="53"/>
  <c r="U61" i="53"/>
  <c r="C84" i="53"/>
  <c r="R62" i="53"/>
  <c r="O85" i="53"/>
  <c r="B86" i="53"/>
  <c r="U64" i="53"/>
  <c r="F64" i="53"/>
  <c r="C87" i="53"/>
  <c r="B89" i="53"/>
  <c r="U67" i="53"/>
  <c r="F67" i="53"/>
  <c r="C90" i="53"/>
  <c r="R68" i="53"/>
  <c r="O91" i="53"/>
  <c r="B92" i="53"/>
  <c r="U70" i="53"/>
  <c r="U94" i="53" s="1"/>
  <c r="F70" i="53"/>
  <c r="F94" i="53" s="1"/>
  <c r="C93" i="53"/>
  <c r="K93" i="53"/>
  <c r="C79" i="53"/>
  <c r="H80" i="53"/>
  <c r="W57" i="53"/>
  <c r="E80" i="53"/>
  <c r="O82" i="53"/>
  <c r="H83" i="53"/>
  <c r="N86" i="53"/>
  <c r="R63" i="53"/>
  <c r="X44" i="53"/>
  <c r="W54" i="53"/>
  <c r="O79" i="53"/>
  <c r="W56" i="53"/>
  <c r="R65" i="53"/>
  <c r="O88" i="53"/>
  <c r="X41" i="53"/>
  <c r="F54" i="53"/>
  <c r="L55" i="53"/>
  <c r="B79" i="53"/>
  <c r="I79" i="53"/>
  <c r="P79" i="53"/>
  <c r="B80" i="53"/>
  <c r="I80" i="53"/>
  <c r="P80" i="53"/>
  <c r="F58" i="53"/>
  <c r="T58" i="53"/>
  <c r="J81" i="53"/>
  <c r="R58" i="53"/>
  <c r="D82" i="53"/>
  <c r="K82" i="53"/>
  <c r="T59" i="53"/>
  <c r="V60" i="53"/>
  <c r="R60" i="53"/>
  <c r="D84" i="53"/>
  <c r="N84" i="53"/>
  <c r="N87" i="53"/>
  <c r="N90" i="53"/>
  <c r="D93" i="53"/>
  <c r="N93" i="53"/>
  <c r="J89" i="53"/>
  <c r="H90" i="53"/>
  <c r="Q78" i="53"/>
  <c r="U58" i="53"/>
  <c r="C81" i="53"/>
  <c r="U59" i="53"/>
  <c r="Q85" i="53"/>
  <c r="B88" i="53"/>
  <c r="F65" i="53"/>
  <c r="W61" i="53"/>
  <c r="U62" i="53"/>
  <c r="W64" i="53"/>
  <c r="U65" i="53"/>
  <c r="W67" i="53"/>
  <c r="U68" i="53"/>
  <c r="W70" i="53"/>
  <c r="W94" i="53" s="1"/>
  <c r="R47" i="52"/>
  <c r="R46" i="52"/>
  <c r="R45" i="52"/>
  <c r="R44" i="52"/>
  <c r="R43" i="52"/>
  <c r="R42" i="52"/>
  <c r="R41" i="52"/>
  <c r="R40" i="52"/>
  <c r="R39" i="52"/>
  <c r="R38" i="52"/>
  <c r="R37" i="52"/>
  <c r="R36" i="52"/>
  <c r="R35" i="52"/>
  <c r="R34" i="52"/>
  <c r="R33" i="52"/>
  <c r="R32" i="52"/>
  <c r="R31" i="52"/>
  <c r="Q70" i="52"/>
  <c r="Q94" i="52" s="1"/>
  <c r="Q69" i="52"/>
  <c r="Q68" i="52"/>
  <c r="L44" i="52"/>
  <c r="W43" i="52"/>
  <c r="K65" i="52"/>
  <c r="L38" i="52"/>
  <c r="K60" i="52"/>
  <c r="L36" i="52"/>
  <c r="L32" i="52"/>
  <c r="K54" i="52"/>
  <c r="L47" i="52"/>
  <c r="L46" i="52"/>
  <c r="L45" i="52"/>
  <c r="L41" i="52"/>
  <c r="L40" i="52"/>
  <c r="L39" i="52"/>
  <c r="L35" i="52"/>
  <c r="L34" i="52"/>
  <c r="L33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C70" i="52"/>
  <c r="C94" i="52" s="1"/>
  <c r="P70" i="52"/>
  <c r="P94" i="52" s="1"/>
  <c r="O70" i="52"/>
  <c r="O94" i="52" s="1"/>
  <c r="N70" i="52"/>
  <c r="N94" i="52" s="1"/>
  <c r="K70" i="52"/>
  <c r="K94" i="52" s="1"/>
  <c r="J70" i="52"/>
  <c r="J94" i="52" s="1"/>
  <c r="I70" i="52"/>
  <c r="I94" i="52" s="1"/>
  <c r="H70" i="52"/>
  <c r="H94" i="52" s="1"/>
  <c r="E70" i="52"/>
  <c r="E94" i="52" s="1"/>
  <c r="D70" i="52"/>
  <c r="D94" i="52" s="1"/>
  <c r="B70" i="52"/>
  <c r="B94" i="52" s="1"/>
  <c r="V47" i="52"/>
  <c r="U47" i="52"/>
  <c r="T47" i="52"/>
  <c r="T32" i="52"/>
  <c r="T33" i="52"/>
  <c r="T34" i="52"/>
  <c r="T35" i="52"/>
  <c r="T36" i="52"/>
  <c r="T37" i="52"/>
  <c r="T38" i="52"/>
  <c r="T39" i="52"/>
  <c r="T40" i="52"/>
  <c r="T41" i="52"/>
  <c r="T42" i="52"/>
  <c r="T43" i="52"/>
  <c r="T44" i="52"/>
  <c r="T45" i="52"/>
  <c r="T46" i="52"/>
  <c r="P69" i="52"/>
  <c r="O69" i="52"/>
  <c r="N69" i="52"/>
  <c r="K69" i="52"/>
  <c r="J69" i="52"/>
  <c r="I69" i="52"/>
  <c r="H69" i="52"/>
  <c r="E69" i="52"/>
  <c r="D69" i="52"/>
  <c r="C69" i="52"/>
  <c r="B69" i="52"/>
  <c r="P68" i="52"/>
  <c r="O68" i="52"/>
  <c r="N68" i="52"/>
  <c r="K68" i="52"/>
  <c r="J68" i="52"/>
  <c r="I68" i="52"/>
  <c r="H68" i="52"/>
  <c r="E68" i="52"/>
  <c r="D68" i="52"/>
  <c r="C68" i="52"/>
  <c r="B68" i="52"/>
  <c r="Q67" i="52"/>
  <c r="P67" i="52"/>
  <c r="O67" i="52"/>
  <c r="N67" i="52"/>
  <c r="J67" i="52"/>
  <c r="I67" i="52"/>
  <c r="H67" i="52"/>
  <c r="E67" i="52"/>
  <c r="D67" i="52"/>
  <c r="C67" i="52"/>
  <c r="B67" i="52"/>
  <c r="Q66" i="52"/>
  <c r="P66" i="52"/>
  <c r="O66" i="52"/>
  <c r="N66" i="52"/>
  <c r="J66" i="52"/>
  <c r="I66" i="52"/>
  <c r="H66" i="52"/>
  <c r="E66" i="52"/>
  <c r="D66" i="52"/>
  <c r="C66" i="52"/>
  <c r="B66" i="52"/>
  <c r="Q65" i="52"/>
  <c r="P65" i="52"/>
  <c r="O65" i="52"/>
  <c r="N65" i="52"/>
  <c r="J65" i="52"/>
  <c r="I65" i="52"/>
  <c r="H65" i="52"/>
  <c r="E65" i="52"/>
  <c r="D65" i="52"/>
  <c r="C65" i="52"/>
  <c r="B65" i="52"/>
  <c r="Q64" i="52"/>
  <c r="P64" i="52"/>
  <c r="O64" i="52"/>
  <c r="N64" i="52"/>
  <c r="K64" i="52"/>
  <c r="J64" i="52"/>
  <c r="I64" i="52"/>
  <c r="H64" i="52"/>
  <c r="E64" i="52"/>
  <c r="D64" i="52"/>
  <c r="C64" i="52"/>
  <c r="B64" i="52"/>
  <c r="Q63" i="52"/>
  <c r="P63" i="52"/>
  <c r="O63" i="52"/>
  <c r="N63" i="52"/>
  <c r="K63" i="52"/>
  <c r="J63" i="52"/>
  <c r="I63" i="52"/>
  <c r="H63" i="52"/>
  <c r="E63" i="52"/>
  <c r="D63" i="52"/>
  <c r="C63" i="52"/>
  <c r="B63" i="52"/>
  <c r="Q62" i="52"/>
  <c r="P62" i="52"/>
  <c r="O62" i="52"/>
  <c r="N62" i="52"/>
  <c r="K62" i="52"/>
  <c r="J62" i="52"/>
  <c r="I62" i="52"/>
  <c r="H62" i="52"/>
  <c r="E62" i="52"/>
  <c r="D62" i="52"/>
  <c r="C62" i="52"/>
  <c r="B62" i="52"/>
  <c r="Q61" i="52"/>
  <c r="P61" i="52"/>
  <c r="O61" i="52"/>
  <c r="N61" i="52"/>
  <c r="J61" i="52"/>
  <c r="I61" i="52"/>
  <c r="H61" i="52"/>
  <c r="E61" i="52"/>
  <c r="D61" i="52"/>
  <c r="C61" i="52"/>
  <c r="B61" i="52"/>
  <c r="Q60" i="52"/>
  <c r="P60" i="52"/>
  <c r="O60" i="52"/>
  <c r="N60" i="52"/>
  <c r="J60" i="52"/>
  <c r="I60" i="52"/>
  <c r="H60" i="52"/>
  <c r="E60" i="52"/>
  <c r="D60" i="52"/>
  <c r="C60" i="52"/>
  <c r="B60" i="52"/>
  <c r="Q59" i="52"/>
  <c r="P59" i="52"/>
  <c r="O59" i="52"/>
  <c r="N59" i="52"/>
  <c r="J59" i="52"/>
  <c r="I59" i="52"/>
  <c r="H59" i="52"/>
  <c r="E59" i="52"/>
  <c r="D59" i="52"/>
  <c r="C59" i="52"/>
  <c r="B59" i="52"/>
  <c r="Q58" i="52"/>
  <c r="P58" i="52"/>
  <c r="O58" i="52"/>
  <c r="N58" i="52"/>
  <c r="K58" i="52"/>
  <c r="J58" i="52"/>
  <c r="I58" i="52"/>
  <c r="H58" i="52"/>
  <c r="E58" i="52"/>
  <c r="D58" i="52"/>
  <c r="C58" i="52"/>
  <c r="B58" i="52"/>
  <c r="Q57" i="52"/>
  <c r="P57" i="52"/>
  <c r="O57" i="52"/>
  <c r="N57" i="52"/>
  <c r="K57" i="52"/>
  <c r="J57" i="52"/>
  <c r="I57" i="52"/>
  <c r="H57" i="52"/>
  <c r="E57" i="52"/>
  <c r="D57" i="52"/>
  <c r="C57" i="52"/>
  <c r="B57" i="52"/>
  <c r="Q56" i="52"/>
  <c r="P56" i="52"/>
  <c r="O56" i="52"/>
  <c r="N56" i="52"/>
  <c r="K56" i="52"/>
  <c r="J56" i="52"/>
  <c r="I56" i="52"/>
  <c r="H56" i="52"/>
  <c r="E56" i="52"/>
  <c r="D56" i="52"/>
  <c r="C56" i="52"/>
  <c r="B56" i="52"/>
  <c r="Q55" i="52"/>
  <c r="P55" i="52"/>
  <c r="O55" i="52"/>
  <c r="N55" i="52"/>
  <c r="J55" i="52"/>
  <c r="I55" i="52"/>
  <c r="H55" i="52"/>
  <c r="E55" i="52"/>
  <c r="D55" i="52"/>
  <c r="C55" i="52"/>
  <c r="B55" i="52"/>
  <c r="P54" i="52"/>
  <c r="O54" i="52"/>
  <c r="N54" i="52"/>
  <c r="J54" i="52"/>
  <c r="I54" i="52"/>
  <c r="H54" i="52"/>
  <c r="E54" i="52"/>
  <c r="D54" i="52"/>
  <c r="C54" i="52"/>
  <c r="B54" i="52"/>
  <c r="W46" i="52"/>
  <c r="V46" i="52"/>
  <c r="U46" i="52"/>
  <c r="V45" i="52"/>
  <c r="U45" i="52"/>
  <c r="W44" i="52"/>
  <c r="V44" i="52"/>
  <c r="U44" i="52"/>
  <c r="V43" i="52"/>
  <c r="U43" i="52"/>
  <c r="V42" i="52"/>
  <c r="U42" i="52"/>
  <c r="W41" i="52"/>
  <c r="V41" i="52"/>
  <c r="U41" i="52"/>
  <c r="W40" i="52"/>
  <c r="V40" i="52"/>
  <c r="U40" i="52"/>
  <c r="W39" i="52"/>
  <c r="V39" i="52"/>
  <c r="U39" i="52"/>
  <c r="W38" i="52"/>
  <c r="V38" i="52"/>
  <c r="U38" i="52"/>
  <c r="V37" i="52"/>
  <c r="U37" i="52"/>
  <c r="W36" i="52"/>
  <c r="V36" i="52"/>
  <c r="U36" i="52"/>
  <c r="W35" i="52"/>
  <c r="V35" i="52"/>
  <c r="U35" i="52"/>
  <c r="W34" i="52"/>
  <c r="V34" i="52"/>
  <c r="U34" i="52"/>
  <c r="W33" i="52"/>
  <c r="V33" i="52"/>
  <c r="U33" i="52"/>
  <c r="W32" i="52"/>
  <c r="V32" i="52"/>
  <c r="U32" i="52"/>
  <c r="V31" i="52"/>
  <c r="U31" i="52"/>
  <c r="T31" i="52"/>
  <c r="G65" i="48"/>
  <c r="G87" i="48" s="1"/>
  <c r="H65" i="48"/>
  <c r="H87" i="48" s="1"/>
  <c r="I65" i="48"/>
  <c r="I87" i="48" s="1"/>
  <c r="B52" i="48"/>
  <c r="C52" i="48"/>
  <c r="D52" i="48"/>
  <c r="B53" i="48"/>
  <c r="C53" i="48"/>
  <c r="D53" i="48"/>
  <c r="B54" i="48"/>
  <c r="C54" i="48"/>
  <c r="D54" i="48"/>
  <c r="B55" i="48"/>
  <c r="C55" i="48"/>
  <c r="D55" i="48"/>
  <c r="B56" i="48"/>
  <c r="C56" i="48"/>
  <c r="D56" i="48"/>
  <c r="B57" i="48"/>
  <c r="C57" i="48"/>
  <c r="D57" i="48"/>
  <c r="B58" i="48"/>
  <c r="C58" i="48"/>
  <c r="D58" i="48"/>
  <c r="B59" i="48"/>
  <c r="C59" i="48"/>
  <c r="D59" i="48"/>
  <c r="B60" i="48"/>
  <c r="C60" i="48"/>
  <c r="D60" i="48"/>
  <c r="B61" i="48"/>
  <c r="C61" i="48"/>
  <c r="D61" i="48"/>
  <c r="B62" i="48"/>
  <c r="C62" i="48"/>
  <c r="D62" i="48"/>
  <c r="B63" i="48"/>
  <c r="C63" i="48"/>
  <c r="D63" i="48"/>
  <c r="B64" i="48"/>
  <c r="C64" i="48"/>
  <c r="D64" i="48"/>
  <c r="B65" i="48"/>
  <c r="B87" i="48" s="1"/>
  <c r="C65" i="48"/>
  <c r="C87" i="48" s="1"/>
  <c r="D65" i="48"/>
  <c r="D87" i="48" s="1"/>
  <c r="E65" i="48"/>
  <c r="E87" i="48" s="1"/>
  <c r="L89" i="53" l="1"/>
  <c r="L84" i="53"/>
  <c r="U89" i="53"/>
  <c r="U90" i="53"/>
  <c r="L78" i="53"/>
  <c r="F87" i="53"/>
  <c r="L86" i="53"/>
  <c r="L81" i="53"/>
  <c r="L79" i="53"/>
  <c r="W84" i="53"/>
  <c r="U91" i="53"/>
  <c r="X66" i="53"/>
  <c r="U80" i="53"/>
  <c r="U78" i="53"/>
  <c r="L92" i="53"/>
  <c r="F90" i="53"/>
  <c r="F79" i="53"/>
  <c r="W90" i="53"/>
  <c r="L90" i="53"/>
  <c r="F92" i="53"/>
  <c r="V93" i="53"/>
  <c r="L80" i="53"/>
  <c r="W88" i="53"/>
  <c r="U86" i="53"/>
  <c r="V89" i="53"/>
  <c r="W82" i="53"/>
  <c r="V85" i="53"/>
  <c r="U81" i="53"/>
  <c r="V92" i="53"/>
  <c r="V86" i="53"/>
  <c r="R79" i="53"/>
  <c r="V78" i="53"/>
  <c r="R85" i="53"/>
  <c r="T89" i="53"/>
  <c r="V90" i="53"/>
  <c r="V87" i="53"/>
  <c r="R82" i="53"/>
  <c r="V82" i="53"/>
  <c r="R87" i="53"/>
  <c r="L85" i="53"/>
  <c r="U87" i="53"/>
  <c r="V83" i="53"/>
  <c r="U79" i="53"/>
  <c r="V91" i="53"/>
  <c r="V79" i="53"/>
  <c r="U84" i="53"/>
  <c r="F88" i="53"/>
  <c r="X54" i="53"/>
  <c r="U85" i="53"/>
  <c r="F81" i="53"/>
  <c r="F83" i="53"/>
  <c r="V80" i="53"/>
  <c r="V88" i="53"/>
  <c r="R91" i="53"/>
  <c r="R86" i="53"/>
  <c r="R92" i="53"/>
  <c r="W86" i="53"/>
  <c r="W79" i="53"/>
  <c r="R89" i="53"/>
  <c r="R80" i="53"/>
  <c r="L91" i="53"/>
  <c r="W83" i="53"/>
  <c r="W92" i="53"/>
  <c r="F78" i="53"/>
  <c r="W78" i="53"/>
  <c r="W87" i="53"/>
  <c r="X59" i="53"/>
  <c r="T82" i="53"/>
  <c r="T84" i="53"/>
  <c r="X61" i="53"/>
  <c r="X55" i="53"/>
  <c r="T78" i="53"/>
  <c r="U93" i="53"/>
  <c r="F84" i="53"/>
  <c r="X68" i="53"/>
  <c r="T91" i="53"/>
  <c r="X56" i="53"/>
  <c r="T79" i="53"/>
  <c r="X65" i="53"/>
  <c r="U82" i="53"/>
  <c r="X58" i="53"/>
  <c r="T81" i="53"/>
  <c r="R88" i="53"/>
  <c r="W80" i="53"/>
  <c r="T90" i="53"/>
  <c r="X67" i="53"/>
  <c r="V81" i="53"/>
  <c r="W85" i="53"/>
  <c r="L93" i="53"/>
  <c r="X62" i="53"/>
  <c r="T85" i="53"/>
  <c r="F85" i="53"/>
  <c r="U88" i="53"/>
  <c r="R81" i="53"/>
  <c r="T80" i="53"/>
  <c r="R93" i="53"/>
  <c r="W91" i="53"/>
  <c r="F80" i="53"/>
  <c r="U92" i="53"/>
  <c r="W89" i="53"/>
  <c r="F82" i="53"/>
  <c r="X69" i="53"/>
  <c r="X97" i="53" s="1"/>
  <c r="X63" i="53"/>
  <c r="V84" i="53"/>
  <c r="R90" i="53"/>
  <c r="W93" i="53"/>
  <c r="F93" i="53"/>
  <c r="T93" i="53"/>
  <c r="X70" i="53"/>
  <c r="X94" i="53" s="1"/>
  <c r="T87" i="53"/>
  <c r="X64" i="53"/>
  <c r="L82" i="53"/>
  <c r="T88" i="53"/>
  <c r="T83" i="53"/>
  <c r="R83" i="53"/>
  <c r="F89" i="53"/>
  <c r="F86" i="53"/>
  <c r="R84" i="53"/>
  <c r="U83" i="53"/>
  <c r="X60" i="53"/>
  <c r="W81" i="53"/>
  <c r="F91" i="53"/>
  <c r="L83" i="53"/>
  <c r="T92" i="53"/>
  <c r="T86" i="53"/>
  <c r="X57" i="53"/>
  <c r="L88" i="53"/>
  <c r="J93" i="52"/>
  <c r="H81" i="52"/>
  <c r="H93" i="52"/>
  <c r="D81" i="52"/>
  <c r="C88" i="52"/>
  <c r="B83" i="52"/>
  <c r="B93" i="52"/>
  <c r="F70" i="52"/>
  <c r="F94" i="52" s="1"/>
  <c r="B78" i="52"/>
  <c r="C93" i="52"/>
  <c r="X39" i="52"/>
  <c r="D93" i="52"/>
  <c r="U70" i="52"/>
  <c r="U94" i="52" s="1"/>
  <c r="H87" i="52"/>
  <c r="E88" i="52"/>
  <c r="H82" i="52"/>
  <c r="H91" i="52"/>
  <c r="J81" i="52"/>
  <c r="J91" i="52"/>
  <c r="T70" i="52"/>
  <c r="T94" i="52" s="1"/>
  <c r="I93" i="52"/>
  <c r="H85" i="52"/>
  <c r="Q83" i="52"/>
  <c r="V70" i="52"/>
  <c r="V94" i="52" s="1"/>
  <c r="U57" i="52"/>
  <c r="V57" i="52"/>
  <c r="R57" i="52"/>
  <c r="N82" i="52"/>
  <c r="O93" i="52"/>
  <c r="P93" i="52"/>
  <c r="Q81" i="52"/>
  <c r="Q90" i="52"/>
  <c r="N93" i="52"/>
  <c r="Q79" i="52"/>
  <c r="T58" i="52"/>
  <c r="N84" i="52"/>
  <c r="O85" i="52"/>
  <c r="O87" i="52"/>
  <c r="O83" i="52"/>
  <c r="Q88" i="52"/>
  <c r="T62" i="52"/>
  <c r="T64" i="52"/>
  <c r="N90" i="52"/>
  <c r="O90" i="52"/>
  <c r="Q85" i="52"/>
  <c r="P80" i="52"/>
  <c r="P90" i="52"/>
  <c r="W47" i="52"/>
  <c r="X47" i="52" s="1"/>
  <c r="Q93" i="52"/>
  <c r="W45" i="52"/>
  <c r="X45" i="52" s="1"/>
  <c r="Q92" i="52"/>
  <c r="K88" i="52"/>
  <c r="K93" i="52"/>
  <c r="W70" i="52"/>
  <c r="W94" i="52" s="1"/>
  <c r="W42" i="52"/>
  <c r="X42" i="52" s="1"/>
  <c r="L31" i="52"/>
  <c r="L37" i="52"/>
  <c r="L43" i="52"/>
  <c r="L42" i="52"/>
  <c r="W31" i="52"/>
  <c r="X31" i="52" s="1"/>
  <c r="W37" i="52"/>
  <c r="X37" i="52" s="1"/>
  <c r="K55" i="52"/>
  <c r="K78" i="52" s="1"/>
  <c r="K80" i="52"/>
  <c r="K59" i="52"/>
  <c r="K82" i="52" s="1"/>
  <c r="K61" i="52"/>
  <c r="K84" i="52" s="1"/>
  <c r="K87" i="52"/>
  <c r="K66" i="52"/>
  <c r="W66" i="52" s="1"/>
  <c r="K67" i="52"/>
  <c r="W67" i="52" s="1"/>
  <c r="L70" i="52"/>
  <c r="E93" i="52"/>
  <c r="R70" i="52"/>
  <c r="R94" i="52" s="1"/>
  <c r="U54" i="52"/>
  <c r="O78" i="52"/>
  <c r="R69" i="52"/>
  <c r="O89" i="52"/>
  <c r="P81" i="52"/>
  <c r="P85" i="52"/>
  <c r="P88" i="52"/>
  <c r="U58" i="52"/>
  <c r="I82" i="52"/>
  <c r="I84" i="52"/>
  <c r="U62" i="52"/>
  <c r="I86" i="52"/>
  <c r="I88" i="52"/>
  <c r="U66" i="52"/>
  <c r="J85" i="52"/>
  <c r="L68" i="52"/>
  <c r="J82" i="52"/>
  <c r="L56" i="52"/>
  <c r="T57" i="52"/>
  <c r="T54" i="52"/>
  <c r="Q78" i="52"/>
  <c r="L60" i="52"/>
  <c r="T61" i="52"/>
  <c r="K86" i="52"/>
  <c r="D89" i="52"/>
  <c r="P89" i="52"/>
  <c r="I90" i="52"/>
  <c r="C91" i="52"/>
  <c r="O91" i="52"/>
  <c r="I92" i="52"/>
  <c r="H79" i="52"/>
  <c r="R55" i="52"/>
  <c r="H78" i="52"/>
  <c r="D91" i="52"/>
  <c r="P91" i="52"/>
  <c r="L54" i="52"/>
  <c r="F66" i="52"/>
  <c r="I80" i="52"/>
  <c r="P83" i="52"/>
  <c r="R61" i="52"/>
  <c r="B88" i="52"/>
  <c r="K92" i="52"/>
  <c r="C82" i="52"/>
  <c r="U61" i="52"/>
  <c r="B86" i="52"/>
  <c r="U64" i="52"/>
  <c r="D78" i="52"/>
  <c r="I78" i="52"/>
  <c r="O79" i="52"/>
  <c r="J78" i="52"/>
  <c r="D79" i="52"/>
  <c r="P79" i="52"/>
  <c r="J80" i="52"/>
  <c r="K81" i="52"/>
  <c r="Q82" i="52"/>
  <c r="D86" i="52"/>
  <c r="R63" i="52"/>
  <c r="B90" i="52"/>
  <c r="B92" i="52"/>
  <c r="P92" i="52"/>
  <c r="Q86" i="52"/>
  <c r="P87" i="52"/>
  <c r="O81" i="52"/>
  <c r="I89" i="52"/>
  <c r="C78" i="52"/>
  <c r="F63" i="52"/>
  <c r="X35" i="52"/>
  <c r="X44" i="52"/>
  <c r="D83" i="52"/>
  <c r="D85" i="52"/>
  <c r="F59" i="52"/>
  <c r="D90" i="52"/>
  <c r="X34" i="52"/>
  <c r="C80" i="52"/>
  <c r="T63" i="52"/>
  <c r="F55" i="52"/>
  <c r="C87" i="52"/>
  <c r="B89" i="52"/>
  <c r="B82" i="52"/>
  <c r="D87" i="52"/>
  <c r="C89" i="52"/>
  <c r="B91" i="52"/>
  <c r="C92" i="52"/>
  <c r="V54" i="52"/>
  <c r="B86" i="48"/>
  <c r="J65" i="48"/>
  <c r="J87" i="48" s="1"/>
  <c r="F60" i="52"/>
  <c r="E79" i="52"/>
  <c r="E81" i="52"/>
  <c r="X43" i="52"/>
  <c r="E90" i="52"/>
  <c r="E87" i="52"/>
  <c r="X32" i="52"/>
  <c r="X36" i="52"/>
  <c r="X38" i="52"/>
  <c r="W60" i="52"/>
  <c r="F64" i="52"/>
  <c r="F65" i="52"/>
  <c r="X40" i="52"/>
  <c r="W56" i="52"/>
  <c r="F58" i="52"/>
  <c r="E89" i="52"/>
  <c r="E78" i="52"/>
  <c r="F56" i="52"/>
  <c r="X33" i="52"/>
  <c r="F54" i="52"/>
  <c r="E83" i="52"/>
  <c r="E85" i="52"/>
  <c r="E91" i="52"/>
  <c r="N91" i="52"/>
  <c r="R68" i="52"/>
  <c r="L57" i="52"/>
  <c r="V58" i="52"/>
  <c r="C85" i="52"/>
  <c r="L62" i="52"/>
  <c r="J86" i="52"/>
  <c r="V63" i="52"/>
  <c r="U63" i="52"/>
  <c r="V64" i="52"/>
  <c r="H88" i="52"/>
  <c r="L65" i="52"/>
  <c r="R65" i="52"/>
  <c r="P78" i="52"/>
  <c r="I79" i="52"/>
  <c r="B80" i="52"/>
  <c r="O80" i="52"/>
  <c r="B85" i="52"/>
  <c r="Q87" i="52"/>
  <c r="D92" i="52"/>
  <c r="W54" i="52"/>
  <c r="W58" i="52"/>
  <c r="R59" i="52"/>
  <c r="N85" i="52"/>
  <c r="R62" i="52"/>
  <c r="W64" i="52"/>
  <c r="T65" i="52"/>
  <c r="F67" i="52"/>
  <c r="F68" i="52"/>
  <c r="J79" i="52"/>
  <c r="I81" i="52"/>
  <c r="O82" i="52"/>
  <c r="H83" i="52"/>
  <c r="B87" i="52"/>
  <c r="Q89" i="52"/>
  <c r="E92" i="52"/>
  <c r="N79" i="52"/>
  <c r="R56" i="52"/>
  <c r="W62" i="52"/>
  <c r="T55" i="52"/>
  <c r="W57" i="52"/>
  <c r="C81" i="52"/>
  <c r="L58" i="52"/>
  <c r="T59" i="52"/>
  <c r="L64" i="52"/>
  <c r="J88" i="52"/>
  <c r="V65" i="52"/>
  <c r="U65" i="52"/>
  <c r="V66" i="52"/>
  <c r="H90" i="52"/>
  <c r="R67" i="52"/>
  <c r="D80" i="52"/>
  <c r="P82" i="52"/>
  <c r="I83" i="52"/>
  <c r="B84" i="52"/>
  <c r="O84" i="52"/>
  <c r="N86" i="52"/>
  <c r="Q91" i="52"/>
  <c r="N80" i="52"/>
  <c r="R54" i="52"/>
  <c r="U55" i="52"/>
  <c r="U56" i="52"/>
  <c r="F57" i="52"/>
  <c r="N81" i="52"/>
  <c r="R58" i="52"/>
  <c r="U59" i="52"/>
  <c r="U60" i="52"/>
  <c r="F61" i="52"/>
  <c r="Q84" i="52"/>
  <c r="F62" i="52"/>
  <c r="N87" i="52"/>
  <c r="R64" i="52"/>
  <c r="T66" i="52"/>
  <c r="T67" i="52"/>
  <c r="U68" i="52"/>
  <c r="F69" i="52"/>
  <c r="E80" i="52"/>
  <c r="D82" i="52"/>
  <c r="J83" i="52"/>
  <c r="C84" i="52"/>
  <c r="P84" i="52"/>
  <c r="I85" i="52"/>
  <c r="O86" i="52"/>
  <c r="N88" i="52"/>
  <c r="N83" i="52"/>
  <c r="R60" i="52"/>
  <c r="V55" i="52"/>
  <c r="V56" i="52"/>
  <c r="H80" i="52"/>
  <c r="Q80" i="52"/>
  <c r="V59" i="52"/>
  <c r="V60" i="52"/>
  <c r="H84" i="52"/>
  <c r="W63" i="52"/>
  <c r="J90" i="52"/>
  <c r="V67" i="52"/>
  <c r="U67" i="52"/>
  <c r="V68" i="52"/>
  <c r="H92" i="52"/>
  <c r="L69" i="52"/>
  <c r="E82" i="52"/>
  <c r="D84" i="52"/>
  <c r="C86" i="52"/>
  <c r="P86" i="52"/>
  <c r="I87" i="52"/>
  <c r="O88" i="52"/>
  <c r="H89" i="52"/>
  <c r="X41" i="52"/>
  <c r="X46" i="52"/>
  <c r="T56" i="52"/>
  <c r="T60" i="52"/>
  <c r="N89" i="52"/>
  <c r="R66" i="52"/>
  <c r="T68" i="52"/>
  <c r="W68" i="52"/>
  <c r="T69" i="52"/>
  <c r="B79" i="52"/>
  <c r="E84" i="52"/>
  <c r="J87" i="52"/>
  <c r="N92" i="52"/>
  <c r="C79" i="52"/>
  <c r="C83" i="52"/>
  <c r="J84" i="52"/>
  <c r="V61" i="52"/>
  <c r="V62" i="52"/>
  <c r="H86" i="52"/>
  <c r="L63" i="52"/>
  <c r="W65" i="52"/>
  <c r="J92" i="52"/>
  <c r="V69" i="52"/>
  <c r="U69" i="52"/>
  <c r="N78" i="52"/>
  <c r="B81" i="52"/>
  <c r="E86" i="52"/>
  <c r="D88" i="52"/>
  <c r="J89" i="52"/>
  <c r="C90" i="52"/>
  <c r="I91" i="52"/>
  <c r="O92" i="52"/>
  <c r="W69" i="52"/>
  <c r="AC69" i="49"/>
  <c r="AB69" i="49"/>
  <c r="AA69" i="49"/>
  <c r="X69" i="49"/>
  <c r="W69" i="49"/>
  <c r="V69" i="49"/>
  <c r="S69" i="49"/>
  <c r="R69" i="49"/>
  <c r="Q69" i="49"/>
  <c r="N69" i="49"/>
  <c r="M69" i="49"/>
  <c r="L69" i="49"/>
  <c r="I69" i="49"/>
  <c r="H69" i="49"/>
  <c r="G69" i="49"/>
  <c r="L94" i="52" l="1"/>
  <c r="L93" i="52"/>
  <c r="X89" i="53"/>
  <c r="X90" i="53"/>
  <c r="X78" i="53"/>
  <c r="X83" i="53"/>
  <c r="X92" i="53"/>
  <c r="X86" i="53"/>
  <c r="X81" i="53"/>
  <c r="X84" i="53"/>
  <c r="X85" i="53"/>
  <c r="X79" i="53"/>
  <c r="X87" i="53"/>
  <c r="X91" i="53"/>
  <c r="X93" i="53"/>
  <c r="X88" i="53"/>
  <c r="X80" i="53"/>
  <c r="X82" i="53"/>
  <c r="R78" i="52"/>
  <c r="R79" i="52"/>
  <c r="F93" i="52"/>
  <c r="U93" i="52"/>
  <c r="F79" i="52"/>
  <c r="T93" i="52"/>
  <c r="R81" i="52"/>
  <c r="L66" i="52"/>
  <c r="L89" i="52" s="1"/>
  <c r="L55" i="52"/>
  <c r="L78" i="52" s="1"/>
  <c r="W55" i="52"/>
  <c r="W78" i="52" s="1"/>
  <c r="L67" i="52"/>
  <c r="K90" i="52"/>
  <c r="X70" i="52"/>
  <c r="X94" i="52" s="1"/>
  <c r="K89" i="52"/>
  <c r="U81" i="52"/>
  <c r="V93" i="52"/>
  <c r="U80" i="52"/>
  <c r="V85" i="52"/>
  <c r="R84" i="52"/>
  <c r="T85" i="52"/>
  <c r="V81" i="52"/>
  <c r="U86" i="52"/>
  <c r="R85" i="52"/>
  <c r="T81" i="52"/>
  <c r="T87" i="52"/>
  <c r="W93" i="52"/>
  <c r="V78" i="52"/>
  <c r="R88" i="52"/>
  <c r="R93" i="52"/>
  <c r="W61" i="52"/>
  <c r="W84" i="52" s="1"/>
  <c r="L80" i="52"/>
  <c r="K79" i="52"/>
  <c r="K91" i="52"/>
  <c r="K85" i="52"/>
  <c r="K83" i="52"/>
  <c r="L59" i="52"/>
  <c r="L82" i="52" s="1"/>
  <c r="W59" i="52"/>
  <c r="W82" i="52" s="1"/>
  <c r="L61" i="52"/>
  <c r="L85" i="52" s="1"/>
  <c r="W86" i="52"/>
  <c r="F78" i="52"/>
  <c r="V82" i="52"/>
  <c r="U78" i="52"/>
  <c r="U90" i="52"/>
  <c r="U87" i="52"/>
  <c r="V88" i="52"/>
  <c r="U85" i="52"/>
  <c r="U82" i="52"/>
  <c r="T84" i="52"/>
  <c r="R83" i="52"/>
  <c r="R87" i="52"/>
  <c r="T86" i="52"/>
  <c r="F90" i="52"/>
  <c r="F88" i="52"/>
  <c r="U88" i="52"/>
  <c r="L88" i="52"/>
  <c r="V90" i="52"/>
  <c r="U91" i="52"/>
  <c r="V79" i="52"/>
  <c r="U83" i="52"/>
  <c r="V87" i="52"/>
  <c r="F87" i="52"/>
  <c r="F82" i="52"/>
  <c r="F83" i="52"/>
  <c r="X54" i="52"/>
  <c r="F91" i="52"/>
  <c r="W80" i="52"/>
  <c r="W87" i="52"/>
  <c r="F84" i="52"/>
  <c r="W91" i="52"/>
  <c r="F89" i="52"/>
  <c r="T79" i="52"/>
  <c r="X56" i="52"/>
  <c r="T90" i="52"/>
  <c r="X67" i="52"/>
  <c r="T78" i="52"/>
  <c r="T88" i="52"/>
  <c r="X65" i="52"/>
  <c r="V92" i="52"/>
  <c r="U89" i="52"/>
  <c r="X68" i="52"/>
  <c r="T91" i="52"/>
  <c r="X64" i="52"/>
  <c r="U92" i="52"/>
  <c r="F92" i="52"/>
  <c r="T92" i="52"/>
  <c r="X69" i="52"/>
  <c r="L86" i="52"/>
  <c r="R89" i="52"/>
  <c r="L92" i="52"/>
  <c r="X66" i="52"/>
  <c r="T89" i="52"/>
  <c r="R90" i="52"/>
  <c r="L87" i="52"/>
  <c r="R82" i="52"/>
  <c r="R91" i="52"/>
  <c r="V80" i="52"/>
  <c r="X57" i="52"/>
  <c r="W88" i="52"/>
  <c r="W89" i="52"/>
  <c r="V83" i="52"/>
  <c r="W81" i="52"/>
  <c r="V86" i="52"/>
  <c r="R92" i="52"/>
  <c r="T80" i="52"/>
  <c r="W92" i="52"/>
  <c r="X60" i="52"/>
  <c r="T83" i="52"/>
  <c r="V91" i="52"/>
  <c r="F80" i="52"/>
  <c r="F81" i="52"/>
  <c r="T82" i="52"/>
  <c r="X63" i="52"/>
  <c r="R86" i="52"/>
  <c r="V84" i="52"/>
  <c r="R80" i="52"/>
  <c r="F86" i="52"/>
  <c r="F85" i="52"/>
  <c r="U79" i="52"/>
  <c r="V89" i="52"/>
  <c r="L81" i="52"/>
  <c r="W90" i="52"/>
  <c r="X62" i="52"/>
  <c r="X58" i="52"/>
  <c r="U84" i="52"/>
  <c r="D69" i="49"/>
  <c r="C69" i="49"/>
  <c r="B69" i="49"/>
  <c r="L90" i="52" l="1"/>
  <c r="L91" i="52"/>
  <c r="L79" i="52"/>
  <c r="X55" i="52"/>
  <c r="X79" i="52" s="1"/>
  <c r="W79" i="52"/>
  <c r="L83" i="52"/>
  <c r="X93" i="52"/>
  <c r="W85" i="52"/>
  <c r="X61" i="52"/>
  <c r="X84" i="52" s="1"/>
  <c r="X59" i="52"/>
  <c r="X82" i="52" s="1"/>
  <c r="W83" i="52"/>
  <c r="L84" i="52"/>
  <c r="X80" i="52"/>
  <c r="X90" i="52"/>
  <c r="X86" i="52"/>
  <c r="X87" i="52"/>
  <c r="X81" i="52"/>
  <c r="X91" i="52"/>
  <c r="X88" i="52"/>
  <c r="X92" i="52"/>
  <c r="X89" i="52"/>
  <c r="D86" i="48"/>
  <c r="C86" i="48"/>
  <c r="X69" i="51"/>
  <c r="W69" i="51"/>
  <c r="V69" i="51"/>
  <c r="S69" i="51"/>
  <c r="R69" i="51"/>
  <c r="Q69" i="51"/>
  <c r="N69" i="51"/>
  <c r="M69" i="51"/>
  <c r="L69" i="51"/>
  <c r="I69" i="51"/>
  <c r="H69" i="51"/>
  <c r="G69" i="51"/>
  <c r="D69" i="51"/>
  <c r="C69" i="51"/>
  <c r="B69" i="51"/>
  <c r="X69" i="50"/>
  <c r="T70" i="50" l="1"/>
  <c r="X78" i="52"/>
  <c r="X85" i="52"/>
  <c r="X83" i="52"/>
  <c r="X68" i="51"/>
  <c r="W68" i="51"/>
  <c r="V68" i="51"/>
  <c r="S68" i="51"/>
  <c r="R68" i="51"/>
  <c r="Q68" i="51"/>
  <c r="N68" i="51"/>
  <c r="M68" i="51"/>
  <c r="L68" i="51"/>
  <c r="I68" i="51"/>
  <c r="H68" i="51"/>
  <c r="G68" i="51"/>
  <c r="D68" i="51"/>
  <c r="C68" i="51"/>
  <c r="B68" i="51"/>
  <c r="X67" i="51"/>
  <c r="W67" i="51"/>
  <c r="V67" i="51"/>
  <c r="S67" i="51"/>
  <c r="R67" i="51"/>
  <c r="Q67" i="51"/>
  <c r="N67" i="51"/>
  <c r="M67" i="51"/>
  <c r="L67" i="51"/>
  <c r="I67" i="51"/>
  <c r="H67" i="51"/>
  <c r="G67" i="51"/>
  <c r="D67" i="51"/>
  <c r="C67" i="51"/>
  <c r="B67" i="51"/>
  <c r="X66" i="51"/>
  <c r="W66" i="51"/>
  <c r="V66" i="51"/>
  <c r="S66" i="51"/>
  <c r="R66" i="51"/>
  <c r="Q66" i="51"/>
  <c r="N66" i="51"/>
  <c r="M66" i="51"/>
  <c r="L66" i="51"/>
  <c r="I66" i="51"/>
  <c r="H66" i="51"/>
  <c r="G66" i="51"/>
  <c r="D66" i="51"/>
  <c r="C66" i="51"/>
  <c r="B66" i="51"/>
  <c r="X65" i="51"/>
  <c r="W65" i="51"/>
  <c r="V65" i="51"/>
  <c r="S65" i="51"/>
  <c r="R65" i="51"/>
  <c r="Q65" i="51"/>
  <c r="N65" i="51"/>
  <c r="M65" i="51"/>
  <c r="L65" i="51"/>
  <c r="I65" i="51"/>
  <c r="H65" i="51"/>
  <c r="G65" i="51"/>
  <c r="D65" i="51"/>
  <c r="C65" i="51"/>
  <c r="B65" i="51"/>
  <c r="X64" i="51"/>
  <c r="W64" i="51"/>
  <c r="V64" i="51"/>
  <c r="S64" i="51"/>
  <c r="R64" i="51"/>
  <c r="Q64" i="51"/>
  <c r="N64" i="51"/>
  <c r="M64" i="51"/>
  <c r="L64" i="51"/>
  <c r="I64" i="51"/>
  <c r="H64" i="51"/>
  <c r="G64" i="51"/>
  <c r="D64" i="51"/>
  <c r="C64" i="51"/>
  <c r="B64" i="51"/>
  <c r="X63" i="51"/>
  <c r="W63" i="51"/>
  <c r="V63" i="51"/>
  <c r="S63" i="51"/>
  <c r="R63" i="51"/>
  <c r="Q63" i="51"/>
  <c r="N63" i="51"/>
  <c r="M63" i="51"/>
  <c r="L63" i="51"/>
  <c r="I63" i="51"/>
  <c r="H63" i="51"/>
  <c r="G63" i="51"/>
  <c r="D63" i="51"/>
  <c r="C63" i="51"/>
  <c r="B63" i="51"/>
  <c r="X62" i="51"/>
  <c r="W62" i="51"/>
  <c r="V62" i="51"/>
  <c r="S62" i="51"/>
  <c r="R62" i="51"/>
  <c r="Q62" i="51"/>
  <c r="N62" i="51"/>
  <c r="M62" i="51"/>
  <c r="L62" i="51"/>
  <c r="I62" i="51"/>
  <c r="H62" i="51"/>
  <c r="G62" i="51"/>
  <c r="D62" i="51"/>
  <c r="C62" i="51"/>
  <c r="B62" i="51"/>
  <c r="X61" i="51"/>
  <c r="W61" i="51"/>
  <c r="V61" i="51"/>
  <c r="S61" i="51"/>
  <c r="R61" i="51"/>
  <c r="Q61" i="51"/>
  <c r="N61" i="51"/>
  <c r="M61" i="51"/>
  <c r="L61" i="51"/>
  <c r="I61" i="51"/>
  <c r="H61" i="51"/>
  <c r="G61" i="51"/>
  <c r="D61" i="51"/>
  <c r="C61" i="51"/>
  <c r="B61" i="51"/>
  <c r="X60" i="51"/>
  <c r="W60" i="51"/>
  <c r="V60" i="51"/>
  <c r="S60" i="51"/>
  <c r="R60" i="51"/>
  <c r="Q60" i="51"/>
  <c r="N60" i="51"/>
  <c r="M60" i="51"/>
  <c r="L60" i="51"/>
  <c r="I60" i="51"/>
  <c r="H60" i="51"/>
  <c r="G60" i="51"/>
  <c r="D60" i="51"/>
  <c r="C60" i="51"/>
  <c r="B60" i="51"/>
  <c r="X59" i="51"/>
  <c r="W59" i="51"/>
  <c r="V59" i="51"/>
  <c r="S59" i="51"/>
  <c r="R59" i="51"/>
  <c r="Q59" i="51"/>
  <c r="N59" i="51"/>
  <c r="M59" i="51"/>
  <c r="L59" i="51"/>
  <c r="I59" i="51"/>
  <c r="H59" i="51"/>
  <c r="G59" i="51"/>
  <c r="D59" i="51"/>
  <c r="C59" i="51"/>
  <c r="B59" i="51"/>
  <c r="X58" i="51"/>
  <c r="W58" i="51"/>
  <c r="V58" i="51"/>
  <c r="S58" i="51"/>
  <c r="R58" i="51"/>
  <c r="Q58" i="51"/>
  <c r="N58" i="51"/>
  <c r="M58" i="51"/>
  <c r="L58" i="51"/>
  <c r="I58" i="51"/>
  <c r="H58" i="51"/>
  <c r="G58" i="51"/>
  <c r="D58" i="51"/>
  <c r="C58" i="51"/>
  <c r="B58" i="51"/>
  <c r="X57" i="51"/>
  <c r="W57" i="51"/>
  <c r="V57" i="51"/>
  <c r="S57" i="51"/>
  <c r="R57" i="51"/>
  <c r="Q57" i="51"/>
  <c r="N57" i="51"/>
  <c r="M57" i="51"/>
  <c r="L57" i="51"/>
  <c r="I57" i="51"/>
  <c r="H57" i="51"/>
  <c r="G57" i="51"/>
  <c r="D57" i="51"/>
  <c r="C57" i="51"/>
  <c r="B57" i="51"/>
  <c r="X56" i="51"/>
  <c r="W56" i="51"/>
  <c r="V56" i="51"/>
  <c r="S56" i="51"/>
  <c r="R56" i="51"/>
  <c r="Q56" i="51"/>
  <c r="N56" i="51"/>
  <c r="M56" i="51"/>
  <c r="L56" i="51"/>
  <c r="I56" i="51"/>
  <c r="H56" i="51"/>
  <c r="G56" i="51"/>
  <c r="D56" i="51"/>
  <c r="C56" i="51"/>
  <c r="B56" i="51"/>
  <c r="X55" i="51"/>
  <c r="W55" i="51"/>
  <c r="V55" i="51"/>
  <c r="S55" i="51"/>
  <c r="R55" i="51"/>
  <c r="Q55" i="51"/>
  <c r="N55" i="51"/>
  <c r="M55" i="51"/>
  <c r="L55" i="51"/>
  <c r="I55" i="51"/>
  <c r="H55" i="51"/>
  <c r="G55" i="51"/>
  <c r="D55" i="51"/>
  <c r="C55" i="51"/>
  <c r="B55" i="51"/>
  <c r="Y69" i="51"/>
  <c r="T69" i="51"/>
  <c r="O69" i="51"/>
  <c r="J69" i="51"/>
  <c r="E69" i="51"/>
  <c r="AD69" i="49"/>
  <c r="Y69" i="49"/>
  <c r="T69" i="49"/>
  <c r="O69" i="49"/>
  <c r="J69" i="49"/>
  <c r="T68" i="50"/>
  <c r="T62" i="50"/>
  <c r="T56" i="50"/>
  <c r="O63" i="50"/>
  <c r="O57" i="50"/>
  <c r="J64" i="50"/>
  <c r="J58" i="50"/>
  <c r="X68" i="50"/>
  <c r="X67" i="50"/>
  <c r="X66" i="50"/>
  <c r="W66" i="50"/>
  <c r="X65" i="50"/>
  <c r="W65" i="50"/>
  <c r="V65" i="50"/>
  <c r="X64" i="50"/>
  <c r="W64" i="50"/>
  <c r="V64" i="50"/>
  <c r="X63" i="50"/>
  <c r="W63" i="50"/>
  <c r="V63" i="50"/>
  <c r="X62" i="50"/>
  <c r="W62" i="50"/>
  <c r="V62" i="50"/>
  <c r="X61" i="50"/>
  <c r="W61" i="50"/>
  <c r="V61" i="50"/>
  <c r="X60" i="50"/>
  <c r="W60" i="50"/>
  <c r="V60" i="50"/>
  <c r="X59" i="50"/>
  <c r="W59" i="50"/>
  <c r="V59" i="50"/>
  <c r="X58" i="50"/>
  <c r="W58" i="50"/>
  <c r="V58" i="50"/>
  <c r="X57" i="50"/>
  <c r="W57" i="50"/>
  <c r="V57" i="50"/>
  <c r="X56" i="50"/>
  <c r="W56" i="50"/>
  <c r="V56" i="50"/>
  <c r="X55" i="50"/>
  <c r="W55" i="50"/>
  <c r="V55" i="50"/>
  <c r="S55" i="50"/>
  <c r="R55" i="50"/>
  <c r="Q55" i="50"/>
  <c r="N55" i="50"/>
  <c r="M55" i="50"/>
  <c r="L55" i="50"/>
  <c r="I55" i="50"/>
  <c r="H55" i="50"/>
  <c r="G55" i="50"/>
  <c r="D55" i="50"/>
  <c r="C55" i="50"/>
  <c r="B55" i="50"/>
  <c r="E66" i="50"/>
  <c r="E60" i="50"/>
  <c r="L55" i="49"/>
  <c r="AC68" i="49"/>
  <c r="AB68" i="49"/>
  <c r="AA68" i="49"/>
  <c r="AC67" i="49"/>
  <c r="AB67" i="49"/>
  <c r="AA67" i="49"/>
  <c r="AC66" i="49"/>
  <c r="AB66" i="49"/>
  <c r="AA66" i="49"/>
  <c r="AC65" i="49"/>
  <c r="AB65" i="49"/>
  <c r="AA65" i="49"/>
  <c r="AC64" i="49"/>
  <c r="AB64" i="49"/>
  <c r="AA64" i="49"/>
  <c r="AC63" i="49"/>
  <c r="AB63" i="49"/>
  <c r="AA63" i="49"/>
  <c r="AC62" i="49"/>
  <c r="AB62" i="49"/>
  <c r="AA62" i="49"/>
  <c r="AC61" i="49"/>
  <c r="AB61" i="49"/>
  <c r="AA61" i="49"/>
  <c r="AC60" i="49"/>
  <c r="AB60" i="49"/>
  <c r="AA60" i="49"/>
  <c r="AC59" i="49"/>
  <c r="AB59" i="49"/>
  <c r="AA59" i="49"/>
  <c r="AC58" i="49"/>
  <c r="AB58" i="49"/>
  <c r="AA58" i="49"/>
  <c r="AC57" i="49"/>
  <c r="AB57" i="49"/>
  <c r="AA57" i="49"/>
  <c r="AC56" i="49"/>
  <c r="AB56" i="49"/>
  <c r="AA56" i="49"/>
  <c r="AC55" i="49"/>
  <c r="AB55" i="49"/>
  <c r="AA55" i="49"/>
  <c r="X68" i="49"/>
  <c r="W68" i="49"/>
  <c r="V68" i="49"/>
  <c r="X67" i="49"/>
  <c r="W67" i="49"/>
  <c r="V67" i="49"/>
  <c r="X66" i="49"/>
  <c r="W66" i="49"/>
  <c r="V66" i="49"/>
  <c r="X65" i="49"/>
  <c r="W65" i="49"/>
  <c r="V65" i="49"/>
  <c r="X64" i="49"/>
  <c r="W64" i="49"/>
  <c r="V64" i="49"/>
  <c r="X63" i="49"/>
  <c r="W63" i="49"/>
  <c r="V63" i="49"/>
  <c r="X62" i="49"/>
  <c r="W62" i="49"/>
  <c r="V62" i="49"/>
  <c r="X61" i="49"/>
  <c r="W61" i="49"/>
  <c r="V61" i="49"/>
  <c r="X60" i="49"/>
  <c r="W60" i="49"/>
  <c r="V60" i="49"/>
  <c r="X59" i="49"/>
  <c r="W59" i="49"/>
  <c r="V59" i="49"/>
  <c r="X58" i="49"/>
  <c r="W58" i="49"/>
  <c r="V58" i="49"/>
  <c r="X57" i="49"/>
  <c r="W57" i="49"/>
  <c r="V57" i="49"/>
  <c r="X56" i="49"/>
  <c r="W56" i="49"/>
  <c r="V56" i="49"/>
  <c r="X55" i="49"/>
  <c r="W55" i="49"/>
  <c r="V55" i="49"/>
  <c r="S68" i="49"/>
  <c r="R68" i="49"/>
  <c r="Q68" i="49"/>
  <c r="S67" i="49"/>
  <c r="R67" i="49"/>
  <c r="Q67" i="49"/>
  <c r="S66" i="49"/>
  <c r="R66" i="49"/>
  <c r="Q66" i="49"/>
  <c r="S65" i="49"/>
  <c r="R65" i="49"/>
  <c r="Q65" i="49"/>
  <c r="S64" i="49"/>
  <c r="R64" i="49"/>
  <c r="Q64" i="49"/>
  <c r="S63" i="49"/>
  <c r="R63" i="49"/>
  <c r="Q63" i="49"/>
  <c r="S62" i="49"/>
  <c r="R62" i="49"/>
  <c r="Q62" i="49"/>
  <c r="S61" i="49"/>
  <c r="R61" i="49"/>
  <c r="Q61" i="49"/>
  <c r="S60" i="49"/>
  <c r="R60" i="49"/>
  <c r="Q60" i="49"/>
  <c r="S59" i="49"/>
  <c r="R59" i="49"/>
  <c r="Q59" i="49"/>
  <c r="S58" i="49"/>
  <c r="R58" i="49"/>
  <c r="Q58" i="49"/>
  <c r="S57" i="49"/>
  <c r="R57" i="49"/>
  <c r="Q57" i="49"/>
  <c r="S56" i="49"/>
  <c r="R56" i="49"/>
  <c r="Q56" i="49"/>
  <c r="S55" i="49"/>
  <c r="R55" i="49"/>
  <c r="Q55" i="49"/>
  <c r="N68" i="49"/>
  <c r="M68" i="49"/>
  <c r="L68" i="49"/>
  <c r="N67" i="49"/>
  <c r="M67" i="49"/>
  <c r="L67" i="49"/>
  <c r="N66" i="49"/>
  <c r="M66" i="49"/>
  <c r="L66" i="49"/>
  <c r="N65" i="49"/>
  <c r="M65" i="49"/>
  <c r="L65" i="49"/>
  <c r="N64" i="49"/>
  <c r="M64" i="49"/>
  <c r="L64" i="49"/>
  <c r="N63" i="49"/>
  <c r="M63" i="49"/>
  <c r="L63" i="49"/>
  <c r="N62" i="49"/>
  <c r="M62" i="49"/>
  <c r="L62" i="49"/>
  <c r="N61" i="49"/>
  <c r="M61" i="49"/>
  <c r="L61" i="49"/>
  <c r="N60" i="49"/>
  <c r="M60" i="49"/>
  <c r="L60" i="49"/>
  <c r="N59" i="49"/>
  <c r="M59" i="49"/>
  <c r="L59" i="49"/>
  <c r="N58" i="49"/>
  <c r="M58" i="49"/>
  <c r="L58" i="49"/>
  <c r="N57" i="49"/>
  <c r="M57" i="49"/>
  <c r="L57" i="49"/>
  <c r="N56" i="49"/>
  <c r="M56" i="49"/>
  <c r="L56" i="49"/>
  <c r="N55" i="49"/>
  <c r="M55" i="49"/>
  <c r="D68" i="49"/>
  <c r="C68" i="49"/>
  <c r="D67" i="49"/>
  <c r="C67" i="49"/>
  <c r="D66" i="49"/>
  <c r="C66" i="49"/>
  <c r="B66" i="49"/>
  <c r="D65" i="49"/>
  <c r="C65" i="49"/>
  <c r="B65" i="49"/>
  <c r="D64" i="49"/>
  <c r="C64" i="49"/>
  <c r="B64" i="49"/>
  <c r="D63" i="49"/>
  <c r="C63" i="49"/>
  <c r="B63" i="49"/>
  <c r="D62" i="49"/>
  <c r="C62" i="49"/>
  <c r="B62" i="49"/>
  <c r="D61" i="49"/>
  <c r="C61" i="49"/>
  <c r="B61" i="49"/>
  <c r="D60" i="49"/>
  <c r="C60" i="49"/>
  <c r="B60" i="49"/>
  <c r="D59" i="49"/>
  <c r="C59" i="49"/>
  <c r="B59" i="49"/>
  <c r="D58" i="49"/>
  <c r="C58" i="49"/>
  <c r="B58" i="49"/>
  <c r="D57" i="49"/>
  <c r="C57" i="49"/>
  <c r="B57" i="49"/>
  <c r="D56" i="49"/>
  <c r="C56" i="49"/>
  <c r="B56" i="49"/>
  <c r="I55" i="49"/>
  <c r="D55" i="49"/>
  <c r="C55" i="49"/>
  <c r="B55" i="49"/>
  <c r="E69" i="49"/>
  <c r="I67" i="49"/>
  <c r="I66" i="49"/>
  <c r="H66" i="49"/>
  <c r="I65" i="49"/>
  <c r="I64" i="49"/>
  <c r="H64" i="49"/>
  <c r="I63" i="49"/>
  <c r="I62" i="49"/>
  <c r="H62" i="49"/>
  <c r="G62" i="49"/>
  <c r="I61" i="49"/>
  <c r="H60" i="49"/>
  <c r="G60" i="49"/>
  <c r="I58" i="49"/>
  <c r="H58" i="49"/>
  <c r="I56" i="49"/>
  <c r="G56" i="49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G52" i="48"/>
  <c r="H52" i="48"/>
  <c r="I52" i="48"/>
  <c r="G53" i="48"/>
  <c r="H53" i="48"/>
  <c r="I53" i="48"/>
  <c r="G54" i="48"/>
  <c r="H54" i="48"/>
  <c r="I54" i="48"/>
  <c r="G55" i="48"/>
  <c r="H55" i="48"/>
  <c r="I55" i="48"/>
  <c r="G56" i="48"/>
  <c r="H56" i="48"/>
  <c r="I56" i="48"/>
  <c r="G57" i="48"/>
  <c r="H57" i="48"/>
  <c r="I57" i="48"/>
  <c r="G58" i="48"/>
  <c r="H58" i="48"/>
  <c r="I58" i="48"/>
  <c r="G59" i="48"/>
  <c r="H59" i="48"/>
  <c r="I59" i="48"/>
  <c r="G60" i="48"/>
  <c r="H60" i="48"/>
  <c r="I60" i="48"/>
  <c r="G61" i="48"/>
  <c r="H61" i="48"/>
  <c r="I61" i="48"/>
  <c r="G62" i="48"/>
  <c r="H62" i="48"/>
  <c r="I62" i="48"/>
  <c r="G63" i="48"/>
  <c r="H63" i="48"/>
  <c r="I63" i="48"/>
  <c r="G64" i="48"/>
  <c r="H64" i="48"/>
  <c r="I64" i="48"/>
  <c r="B74" i="48"/>
  <c r="C74" i="48"/>
  <c r="D74" i="48"/>
  <c r="B75" i="48"/>
  <c r="C75" i="48"/>
  <c r="D75" i="48"/>
  <c r="B76" i="48"/>
  <c r="C76" i="48"/>
  <c r="D76" i="48"/>
  <c r="B77" i="48"/>
  <c r="C77" i="48"/>
  <c r="D77" i="48"/>
  <c r="B78" i="48"/>
  <c r="C78" i="48"/>
  <c r="D78" i="48"/>
  <c r="B79" i="48"/>
  <c r="C79" i="48"/>
  <c r="D79" i="48"/>
  <c r="B80" i="48"/>
  <c r="C80" i="48"/>
  <c r="D80" i="48"/>
  <c r="B81" i="48"/>
  <c r="C81" i="48"/>
  <c r="D81" i="48"/>
  <c r="B82" i="48"/>
  <c r="C82" i="48"/>
  <c r="D82" i="48"/>
  <c r="B83" i="48"/>
  <c r="C83" i="48"/>
  <c r="D83" i="48"/>
  <c r="B84" i="48"/>
  <c r="C84" i="48"/>
  <c r="D84" i="48"/>
  <c r="B85" i="48"/>
  <c r="C85" i="48"/>
  <c r="D85" i="48"/>
  <c r="H86" i="48" l="1"/>
  <c r="E86" i="48"/>
  <c r="I86" i="48"/>
  <c r="E63" i="50"/>
  <c r="O60" i="50"/>
  <c r="O66" i="50"/>
  <c r="T59" i="50"/>
  <c r="E61" i="50"/>
  <c r="J59" i="50"/>
  <c r="J65" i="50"/>
  <c r="O58" i="50"/>
  <c r="O64" i="50"/>
  <c r="T57" i="50"/>
  <c r="T63" i="50"/>
  <c r="E57" i="50"/>
  <c r="J61" i="50"/>
  <c r="T65" i="50"/>
  <c r="E56" i="50"/>
  <c r="E62" i="50"/>
  <c r="J60" i="50"/>
  <c r="J66" i="50"/>
  <c r="O59" i="50"/>
  <c r="O65" i="50"/>
  <c r="T58" i="50"/>
  <c r="T64" i="50"/>
  <c r="E58" i="50"/>
  <c r="E64" i="50"/>
  <c r="J56" i="50"/>
  <c r="J62" i="50"/>
  <c r="O61" i="50"/>
  <c r="T60" i="50"/>
  <c r="T66" i="50"/>
  <c r="E59" i="50"/>
  <c r="E65" i="50"/>
  <c r="J57" i="50"/>
  <c r="J63" i="50"/>
  <c r="O56" i="50"/>
  <c r="O62" i="50"/>
  <c r="T61" i="50"/>
  <c r="T67" i="50"/>
  <c r="T69" i="50"/>
  <c r="Y55" i="50"/>
  <c r="Y55" i="51"/>
  <c r="O65" i="51"/>
  <c r="G77" i="48"/>
  <c r="E76" i="48"/>
  <c r="E80" i="48"/>
  <c r="E78" i="48"/>
  <c r="E74" i="48"/>
  <c r="T66" i="49"/>
  <c r="O59" i="49"/>
  <c r="Y57" i="51"/>
  <c r="T66" i="51"/>
  <c r="T60" i="51"/>
  <c r="T62" i="51"/>
  <c r="O55" i="51"/>
  <c r="J60" i="51"/>
  <c r="J62" i="51"/>
  <c r="Y65" i="50"/>
  <c r="Y58" i="50"/>
  <c r="T55" i="50"/>
  <c r="O55" i="50"/>
  <c r="J55" i="50"/>
  <c r="AD63" i="49"/>
  <c r="AD66" i="49"/>
  <c r="Y62" i="49"/>
  <c r="Y56" i="49"/>
  <c r="Y64" i="49"/>
  <c r="Y58" i="49"/>
  <c r="Y61" i="49"/>
  <c r="T60" i="49"/>
  <c r="O60" i="49"/>
  <c r="O67" i="49"/>
  <c r="Y63" i="51"/>
  <c r="Y58" i="51"/>
  <c r="Y65" i="51"/>
  <c r="O60" i="51"/>
  <c r="O59" i="51"/>
  <c r="O57" i="51"/>
  <c r="O63" i="51"/>
  <c r="J65" i="51"/>
  <c r="J56" i="51"/>
  <c r="J57" i="51"/>
  <c r="J64" i="51"/>
  <c r="E62" i="51"/>
  <c r="E61" i="51"/>
  <c r="E59" i="51"/>
  <c r="Y63" i="50"/>
  <c r="Y59" i="50"/>
  <c r="Y62" i="50"/>
  <c r="Y66" i="50"/>
  <c r="I81" i="48"/>
  <c r="G83" i="48"/>
  <c r="G84" i="48"/>
  <c r="G85" i="48"/>
  <c r="G86" i="48"/>
  <c r="T68" i="49"/>
  <c r="O68" i="49"/>
  <c r="E84" i="48"/>
  <c r="I77" i="48"/>
  <c r="I79" i="48"/>
  <c r="I83" i="48"/>
  <c r="J68" i="51"/>
  <c r="O67" i="51"/>
  <c r="Y67" i="51"/>
  <c r="E67" i="51"/>
  <c r="Y67" i="50"/>
  <c r="T62" i="49"/>
  <c r="Y55" i="49"/>
  <c r="Y63" i="49"/>
  <c r="T57" i="49"/>
  <c r="T65" i="49"/>
  <c r="Y57" i="49"/>
  <c r="Y65" i="49"/>
  <c r="AD58" i="49"/>
  <c r="O57" i="49"/>
  <c r="O65" i="49"/>
  <c r="T58" i="49"/>
  <c r="Y59" i="49"/>
  <c r="Y67" i="49"/>
  <c r="AD60" i="49"/>
  <c r="Y68" i="49"/>
  <c r="E62" i="49"/>
  <c r="AD57" i="49"/>
  <c r="AD65" i="49"/>
  <c r="T56" i="51"/>
  <c r="J58" i="51"/>
  <c r="Y59" i="51"/>
  <c r="T64" i="51"/>
  <c r="J66" i="51"/>
  <c r="Y60" i="49"/>
  <c r="O56" i="49"/>
  <c r="O64" i="49"/>
  <c r="AD59" i="49"/>
  <c r="AD67" i="49"/>
  <c r="E55" i="49"/>
  <c r="I85" i="48"/>
  <c r="E60" i="49"/>
  <c r="E66" i="49"/>
  <c r="AD55" i="49"/>
  <c r="E56" i="51"/>
  <c r="J59" i="51"/>
  <c r="O62" i="51"/>
  <c r="E64" i="51"/>
  <c r="J67" i="51"/>
  <c r="T68" i="51"/>
  <c r="H84" i="48"/>
  <c r="H82" i="48"/>
  <c r="H80" i="48"/>
  <c r="H78" i="48"/>
  <c r="H76" i="48"/>
  <c r="H74" i="48"/>
  <c r="O61" i="49"/>
  <c r="E77" i="48"/>
  <c r="AD61" i="49"/>
  <c r="G78" i="48"/>
  <c r="G76" i="48"/>
  <c r="G74" i="48"/>
  <c r="Y66" i="49"/>
  <c r="O55" i="49"/>
  <c r="O63" i="49"/>
  <c r="T56" i="49"/>
  <c r="T64" i="49"/>
  <c r="T59" i="51"/>
  <c r="Y62" i="51"/>
  <c r="T67" i="51"/>
  <c r="Y61" i="51"/>
  <c r="Y60" i="51"/>
  <c r="Y68" i="51"/>
  <c r="T58" i="51"/>
  <c r="T55" i="51"/>
  <c r="T63" i="51"/>
  <c r="T57" i="51"/>
  <c r="T65" i="51"/>
  <c r="O56" i="51"/>
  <c r="O64" i="51"/>
  <c r="O61" i="51"/>
  <c r="J61" i="51"/>
  <c r="E58" i="51"/>
  <c r="E66" i="51"/>
  <c r="E55" i="51"/>
  <c r="E63" i="51"/>
  <c r="E57" i="51"/>
  <c r="E65" i="51"/>
  <c r="J55" i="51"/>
  <c r="Y56" i="51"/>
  <c r="O58" i="51"/>
  <c r="E60" i="51"/>
  <c r="T61" i="51"/>
  <c r="J63" i="51"/>
  <c r="Y64" i="51"/>
  <c r="O66" i="51"/>
  <c r="Y66" i="51"/>
  <c r="E68" i="51"/>
  <c r="O68" i="51"/>
  <c r="Y60" i="50"/>
  <c r="Y64" i="50"/>
  <c r="Y56" i="50"/>
  <c r="Y61" i="50"/>
  <c r="AD56" i="49"/>
  <c r="AD62" i="49"/>
  <c r="AD64" i="49"/>
  <c r="AD68" i="49"/>
  <c r="T55" i="49"/>
  <c r="T59" i="49"/>
  <c r="T61" i="49"/>
  <c r="T63" i="49"/>
  <c r="T67" i="49"/>
  <c r="O58" i="49"/>
  <c r="O62" i="49"/>
  <c r="O66" i="49"/>
  <c r="Y57" i="50"/>
  <c r="E55" i="50"/>
  <c r="E64" i="49"/>
  <c r="E58" i="49"/>
  <c r="G55" i="49"/>
  <c r="E61" i="49"/>
  <c r="G57" i="49"/>
  <c r="G61" i="49"/>
  <c r="E65" i="49"/>
  <c r="H57" i="49"/>
  <c r="H59" i="49"/>
  <c r="H61" i="49"/>
  <c r="H63" i="49"/>
  <c r="G65" i="49"/>
  <c r="G67" i="49"/>
  <c r="E59" i="49"/>
  <c r="H55" i="49"/>
  <c r="G59" i="49"/>
  <c r="G63" i="49"/>
  <c r="H65" i="49"/>
  <c r="H67" i="49"/>
  <c r="E56" i="49"/>
  <c r="I57" i="49"/>
  <c r="I59" i="49"/>
  <c r="H56" i="49"/>
  <c r="G64" i="49"/>
  <c r="E57" i="49"/>
  <c r="E63" i="49"/>
  <c r="J55" i="49"/>
  <c r="I68" i="49"/>
  <c r="J60" i="49"/>
  <c r="J59" i="49"/>
  <c r="J67" i="49"/>
  <c r="I60" i="49"/>
  <c r="J64" i="49"/>
  <c r="G58" i="49"/>
  <c r="G66" i="49"/>
  <c r="G68" i="49"/>
  <c r="H68" i="49"/>
  <c r="H83" i="48"/>
  <c r="H75" i="48"/>
  <c r="J60" i="48"/>
  <c r="J58" i="48"/>
  <c r="E81" i="48"/>
  <c r="I78" i="48"/>
  <c r="I74" i="48"/>
  <c r="J61" i="48"/>
  <c r="J59" i="48"/>
  <c r="J53" i="48"/>
  <c r="G82" i="48"/>
  <c r="J56" i="48"/>
  <c r="J54" i="48"/>
  <c r="G80" i="48"/>
  <c r="G75" i="48"/>
  <c r="I82" i="48"/>
  <c r="J57" i="48"/>
  <c r="J52" i="48"/>
  <c r="E85" i="48"/>
  <c r="J63" i="48"/>
  <c r="G81" i="48"/>
  <c r="E83" i="48"/>
  <c r="J55" i="48"/>
  <c r="G79" i="48"/>
  <c r="J64" i="48"/>
  <c r="J62" i="48"/>
  <c r="H79" i="48"/>
  <c r="I75" i="48"/>
  <c r="I84" i="48"/>
  <c r="I80" i="48"/>
  <c r="I76" i="48"/>
  <c r="H85" i="48"/>
  <c r="H81" i="48"/>
  <c r="H77" i="48"/>
  <c r="E82" i="48"/>
  <c r="E79" i="48"/>
  <c r="E75" i="48"/>
  <c r="J86" i="48" l="1"/>
  <c r="J79" i="48"/>
  <c r="J78" i="48"/>
  <c r="J82" i="48"/>
  <c r="J80" i="48"/>
  <c r="J75" i="48"/>
  <c r="J83" i="48"/>
  <c r="J74" i="48"/>
  <c r="J85" i="48"/>
  <c r="J76" i="48"/>
  <c r="J56" i="49"/>
  <c r="J68" i="49"/>
  <c r="J61" i="49"/>
  <c r="J65" i="49"/>
  <c r="J57" i="49"/>
  <c r="J62" i="49"/>
  <c r="J66" i="49"/>
  <c r="J58" i="49"/>
  <c r="J63" i="49"/>
  <c r="J81" i="48"/>
  <c r="J84" i="48"/>
  <c r="J77" i="48"/>
  <c r="B68" i="49" l="1"/>
  <c r="B67" i="49"/>
  <c r="E68" i="49" l="1"/>
  <c r="E67" i="49"/>
  <c r="E67" i="50" l="1"/>
  <c r="E68" i="50"/>
  <c r="J67" i="50" l="1"/>
  <c r="J68" i="50"/>
  <c r="J70" i="50" l="1"/>
  <c r="J69" i="50"/>
  <c r="O67" i="50" l="1"/>
  <c r="O68" i="50"/>
  <c r="O70" i="50" l="1"/>
  <c r="O69" i="50"/>
  <c r="Y68" i="50"/>
  <c r="Y70" i="50" l="1"/>
  <c r="Y69" i="50" l="1"/>
  <c r="E70" i="50" l="1"/>
  <c r="E69" i="50"/>
</calcChain>
</file>

<file path=xl/sharedStrings.xml><?xml version="1.0" encoding="utf-8"?>
<sst xmlns="http://schemas.openxmlformats.org/spreadsheetml/2006/main" count="369" uniqueCount="70">
  <si>
    <t>Sist oppdatert:</t>
  </si>
  <si>
    <t>Kilder: Veidekkes markedsdata, SSB, SCB og DST</t>
  </si>
  <si>
    <t>Valutakurs NOK/SEK:</t>
  </si>
  <si>
    <t>Valutakurs NOK/DKK:</t>
  </si>
  <si>
    <t>Norge, NOK milliarder</t>
  </si>
  <si>
    <t>Sverige, SEK milliarder</t>
  </si>
  <si>
    <t>Danmark, DKK milliarder</t>
  </si>
  <si>
    <t>Skandinavia, ikke valutajustert, milliarder</t>
  </si>
  <si>
    <t>Leiligheter og småhus</t>
  </si>
  <si>
    <t>Private yrkesbygg</t>
  </si>
  <si>
    <t>Offentlige yrkesbygg</t>
  </si>
  <si>
    <t>Anlegg</t>
  </si>
  <si>
    <t>Sum BA</t>
  </si>
  <si>
    <t>Sverige, NOK milliarder</t>
  </si>
  <si>
    <t>Danmark, NOK milliarder</t>
  </si>
  <si>
    <t>Skandinavia, NOK milliarder</t>
  </si>
  <si>
    <t>Norge, årlig prosentvis endring</t>
  </si>
  <si>
    <t>Sverige, årlig prosentvis endring</t>
  </si>
  <si>
    <t>Danmark, årlig prosentvis endring</t>
  </si>
  <si>
    <t>Skandinavia, årlig prosentvis endring</t>
  </si>
  <si>
    <t>CAGR</t>
  </si>
  <si>
    <t>Stor-Oslo, NOK milliarder</t>
  </si>
  <si>
    <t>Østlandet ekskl. Stor-Oslo, NOK milliarder</t>
  </si>
  <si>
    <t>Syd-Vest, NOK milliarder</t>
  </si>
  <si>
    <t>Vestlandet, NOK milliarder</t>
  </si>
  <si>
    <t>Trøndelag, NOK milliarder</t>
  </si>
  <si>
    <t>Nord-Norge, NOK milliarder</t>
  </si>
  <si>
    <t>Bygg totalt</t>
  </si>
  <si>
    <t>Stor-Oslo, årlig prosentvis endring</t>
  </si>
  <si>
    <t>Østlandet ekskl. Stor-Oslo, årlig prosentvis endring</t>
  </si>
  <si>
    <t>Syd-Vest, årlig prosentvis endring</t>
  </si>
  <si>
    <t>Vestlandet, årlig prosentvis endring</t>
  </si>
  <si>
    <t>Trøndelag, årlig prosentvis endring</t>
  </si>
  <si>
    <t>Nord-Norge, årlig prosentvis endring</t>
  </si>
  <si>
    <t>Stor-Stockholm, SEK milliarder</t>
  </si>
  <si>
    <t>Uppsala, SEK milliarder</t>
  </si>
  <si>
    <t>Stor-Malmö, SEK milliarder</t>
  </si>
  <si>
    <t>Stor-Göteborg, SEK milliarder</t>
  </si>
  <si>
    <t>Øvrige, SEK milliarder</t>
  </si>
  <si>
    <t>Stor-Stockholm, årlig prosentvis endring</t>
  </si>
  <si>
    <t>Uppsala, årlig prosentvis endring</t>
  </si>
  <si>
    <t>Stor-Malmö, årlig prosentvis endring</t>
  </si>
  <si>
    <t>Stor-Göteborg, årlig prosentvis endring</t>
  </si>
  <si>
    <t>Øvrige, årlig prosentvis endring</t>
  </si>
  <si>
    <t>Hovedstaden, DKK milliarder</t>
  </si>
  <si>
    <t>Midtjylland, DKK milliarder</t>
  </si>
  <si>
    <t>Nordjylland, DKK milliarder</t>
  </si>
  <si>
    <t>Sjælland, DKK milliarder</t>
  </si>
  <si>
    <t>Syddanmark, DKK milliarder</t>
  </si>
  <si>
    <t>Hovedstaden, årlig prosentvis endring</t>
  </si>
  <si>
    <t>Midtjylland, årlig prosentvis endring</t>
  </si>
  <si>
    <t>Nordjylland, årlig prosentvis endring</t>
  </si>
  <si>
    <t>Sjælland, årlig prosentvis endring</t>
  </si>
  <si>
    <t>Syddanmark, årlig prosentvis endring</t>
  </si>
  <si>
    <t>Samferdsel</t>
  </si>
  <si>
    <t>Energi</t>
  </si>
  <si>
    <t>Anlegg annet</t>
  </si>
  <si>
    <t>Anlegg totalt</t>
  </si>
  <si>
    <t>Energi, vann og avløp</t>
  </si>
  <si>
    <r>
      <t xml:space="preserve">Skandinavisk markedsdata </t>
    </r>
    <r>
      <rPr>
        <b/>
        <sz val="18"/>
        <color theme="4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Løpende priser</t>
    </r>
  </si>
  <si>
    <r>
      <t xml:space="preserve">Bygg Norge, per geografi og sektor </t>
    </r>
    <r>
      <rPr>
        <b/>
        <sz val="18"/>
        <color theme="3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Løpende priser</t>
    </r>
  </si>
  <si>
    <r>
      <t xml:space="preserve">Bygg Sverige, per geografi og sektor </t>
    </r>
    <r>
      <rPr>
        <b/>
        <sz val="18"/>
        <color theme="3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Løpende priser</t>
    </r>
  </si>
  <si>
    <r>
      <t xml:space="preserve">Bygg Danmark, per geografi og sektor </t>
    </r>
    <r>
      <rPr>
        <b/>
        <sz val="18"/>
        <color theme="3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Løpende priser</t>
    </r>
  </si>
  <si>
    <r>
      <t xml:space="preserve">Anleggsmarkedet i Norge og Sverige, per sektor </t>
    </r>
    <r>
      <rPr>
        <b/>
        <sz val="18"/>
        <color theme="4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Løpende priser</t>
    </r>
  </si>
  <si>
    <r>
      <t xml:space="preserve">Skandinavisk markedsdata </t>
    </r>
    <r>
      <rPr>
        <b/>
        <sz val="18"/>
        <color theme="4"/>
        <rFont val="Arial"/>
        <family val="2"/>
        <scheme val="major"/>
      </rPr>
      <t>|</t>
    </r>
    <r>
      <rPr>
        <b/>
        <sz val="18"/>
        <rFont val="Arial"/>
        <family val="2"/>
        <scheme val="major"/>
      </rPr>
      <t xml:space="preserve"> Faste priser</t>
    </r>
  </si>
  <si>
    <t>Kilder: Veidekkes markedsdata og DST</t>
  </si>
  <si>
    <t>Kilder: Veidekkes markedsdata og SCB</t>
  </si>
  <si>
    <t>Kilder: Veidekkes markedsdata og SSB</t>
  </si>
  <si>
    <t xml:space="preserve">Kilder: Veidekkes markedsdata, SSB og SCB 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</si>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</sst>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 * #,##0.00_ ;_ * \-#,##0.00_ ;_ * &quot;-&quot;??_ ;_ @_ "/>
    <numFmt numFmtId="166" formatCode="0.0"/>
    <numFmt numFmtId="167" formatCode="[$-414]mmmm\ yyyy;@"/>
    <numFmt numFmtId="168" formatCode="0.0\ %"/>
  </numFmts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i/>
      <sz val="14"/>
      <color theme="0"/>
      <name val="Arial"/>
      <family val="2"/>
      <scheme val="minor"/>
    </font>
    <font>
      <sz val="11"/>
      <color theme="4"/>
      <name val="Arial"/>
      <family val="2"/>
      <scheme val="minor"/>
    </font>
    <font>
      <b/>
      <sz val="18"/>
      <color theme="3"/>
      <name val="Arial"/>
      <family val="2"/>
      <scheme val="major"/>
    </font>
    <font>
      <sz val="11"/>
      <color indexed="8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4"/>
      <color theme="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8"/>
      <name val="Arial"/>
      <family val="2"/>
      <scheme val="major"/>
    </font>
    <font>
      <b/>
      <sz val="18"/>
      <color theme="4"/>
      <name val="Arial"/>
      <family val="2"/>
      <scheme val="major"/>
    </font>
    <font>
      <sz val="11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9" fillId="0" borderId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14" fontId="3" fillId="2" borderId="0" xfId="4" applyNumberFormat="1"/>
    <xf numFmtId="43" fontId="0" fillId="0" borderId="0" xfId="1" applyFont="1"/>
    <xf numFmtId="9" fontId="4" fillId="5" borderId="0" xfId="2" applyFont="1" applyFill="1"/>
    <xf numFmtId="0" fontId="4" fillId="5" borderId="0" xfId="2" applyNumberFormat="1" applyFont="1" applyFill="1"/>
    <xf numFmtId="9" fontId="0" fillId="0" borderId="0" xfId="2" applyFont="1"/>
    <xf numFmtId="164" fontId="0" fillId="0" borderId="0" xfId="1" applyNumberFormat="1" applyFont="1"/>
    <xf numFmtId="0" fontId="4" fillId="0" borderId="0" xfId="0" applyFont="1" applyAlignment="1">
      <alignment vertical="center"/>
    </xf>
    <xf numFmtId="164" fontId="4" fillId="5" borderId="0" xfId="1" applyNumberFormat="1" applyFont="1" applyFill="1"/>
    <xf numFmtId="0" fontId="4" fillId="5" borderId="0" xfId="0" applyFont="1" applyFill="1"/>
    <xf numFmtId="164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quotePrefix="1"/>
    <xf numFmtId="17" fontId="0" fillId="0" borderId="0" xfId="0" quotePrefix="1" applyNumberFormat="1"/>
    <xf numFmtId="9" fontId="1" fillId="0" borderId="0" xfId="5" applyNumberFormat="1" applyFill="1"/>
    <xf numFmtId="0" fontId="1" fillId="7" borderId="0" xfId="8"/>
    <xf numFmtId="164" fontId="1" fillId="7" borderId="0" xfId="8" applyNumberFormat="1"/>
    <xf numFmtId="164" fontId="1" fillId="7" borderId="0" xfId="1" applyNumberFormat="1" applyFill="1"/>
    <xf numFmtId="9" fontId="1" fillId="7" borderId="0" xfId="2" applyFill="1"/>
    <xf numFmtId="9" fontId="0" fillId="0" borderId="0" xfId="2" applyFont="1" applyFill="1"/>
    <xf numFmtId="0" fontId="1" fillId="0" borderId="0" xfId="8" applyFill="1"/>
    <xf numFmtId="9" fontId="1" fillId="0" borderId="0" xfId="2" applyFill="1"/>
    <xf numFmtId="0" fontId="0" fillId="9" borderId="0" xfId="0" applyFill="1" applyAlignment="1">
      <alignment horizontal="right"/>
    </xf>
    <xf numFmtId="9" fontId="0" fillId="9" borderId="0" xfId="2" applyFont="1" applyFill="1"/>
    <xf numFmtId="14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66" fontId="1" fillId="7" borderId="0" xfId="8" applyNumberFormat="1"/>
    <xf numFmtId="166" fontId="4" fillId="5" borderId="0" xfId="0" applyNumberFormat="1" applyFont="1" applyFill="1"/>
    <xf numFmtId="166" fontId="4" fillId="5" borderId="0" xfId="1" applyNumberFormat="1" applyFont="1" applyFill="1"/>
    <xf numFmtId="166" fontId="0" fillId="0" borderId="0" xfId="0" applyNumberFormat="1"/>
    <xf numFmtId="166" fontId="0" fillId="0" borderId="0" xfId="1" applyNumberFormat="1" applyFont="1"/>
    <xf numFmtId="0" fontId="12" fillId="0" borderId="0" xfId="0" applyFont="1"/>
    <xf numFmtId="167" fontId="0" fillId="0" borderId="0" xfId="0" quotePrefix="1" applyNumberFormat="1"/>
    <xf numFmtId="0" fontId="3" fillId="0" borderId="0" xfId="4" applyFill="1"/>
    <xf numFmtId="0" fontId="13" fillId="4" borderId="0" xfId="3" applyFont="1" applyFill="1"/>
    <xf numFmtId="164" fontId="0" fillId="0" borderId="0" xfId="2" applyNumberFormat="1" applyFont="1"/>
    <xf numFmtId="168" fontId="0" fillId="0" borderId="0" xfId="2" applyNumberFormat="1" applyFont="1"/>
    <xf numFmtId="0" fontId="15" fillId="0" borderId="0" xfId="0" applyFont="1"/>
    <xf numFmtId="0" fontId="11" fillId="6" borderId="0" xfId="0" applyFont="1" applyFill="1" applyAlignment="1">
      <alignment horizontal="center"/>
    </xf>
    <xf numFmtId="0" fontId="0" fillId="0" borderId="0" xfId="0"/>
    <xf numFmtId="0" fontId="6" fillId="6" borderId="0" xfId="0" applyFont="1" applyFill="1" applyAlignment="1">
      <alignment horizontal="center"/>
    </xf>
  </cellXfs>
  <cellStyles count="19">
    <cellStyle name="40 % – uthevingsfarge 5" xfId="8" builtinId="47"/>
    <cellStyle name="60 % – uthevingsfarge 2" xfId="5" builtinId="36"/>
    <cellStyle name="God" xfId="4" builtinId="26"/>
    <cellStyle name="Komma" xfId="1" builtinId="3"/>
    <cellStyle name="Komma 2" xfId="10" xr:uid="{81E87B76-71DE-4293-9F51-06770F65D138}"/>
    <cellStyle name="Komma 2 2" xfId="18" xr:uid="{81E87B76-71DE-4293-9F51-06770F65D138}"/>
    <cellStyle name="Komma 2 3" xfId="11" xr:uid="{00000000-0005-0000-0000-000001000000}"/>
    <cellStyle name="Komma 3" xfId="12" xr:uid="{00000000-0005-0000-0000-000002000000}"/>
    <cellStyle name="Komma 4" xfId="13" xr:uid="{00000000-0005-0000-0000-000003000000}"/>
    <cellStyle name="Komma 5" xfId="14" xr:uid="{00000000-0005-0000-0000-000004000000}"/>
    <cellStyle name="Komma 6" xfId="15" xr:uid="{00000000-0005-0000-0000-000005000000}"/>
    <cellStyle name="Komma 7" xfId="16" xr:uid="{00000000-0005-0000-0000-000006000000}"/>
    <cellStyle name="Komma 8" xfId="17" xr:uid="{00000000-0005-0000-0000-000036000000}"/>
    <cellStyle name="Normal" xfId="0" builtinId="0"/>
    <cellStyle name="Normal 2" xfId="6" xr:uid="{9FB1E1F6-C148-47EE-9159-1EC6255CEF99}"/>
    <cellStyle name="Normal 3" xfId="7" xr:uid="{C2D7A2F1-E9A9-468D-A5C1-E0B383D07A1E}"/>
    <cellStyle name="Nøytral 2" xfId="9" xr:uid="{C94B2D03-F028-43AD-B7C1-03D60F647E63}"/>
    <cellStyle name="Prosent" xfId="2" builtinId="5"/>
    <cellStyle name="Tittel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løpende priser'!$B$53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44-43E3-BE60-0823B0AA23F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44-43E3-BE60-0823B0AA23F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44-43E3-BE60-0823B0AA23F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5F-4B4D-BE81-2C4EA1D11234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priser'!$B$57:$B$71</c:f>
              <c:numCache>
                <c:formatCode>_-* #\ ##0_-;\-* #\ ##0_-;_-* "-"??_-;_-@_-</c:formatCode>
                <c:ptCount val="15"/>
                <c:pt idx="0">
                  <c:v>39.287450591420011</c:v>
                </c:pt>
                <c:pt idx="1">
                  <c:v>50.281702238350057</c:v>
                </c:pt>
                <c:pt idx="2">
                  <c:v>56.475236869080014</c:v>
                </c:pt>
                <c:pt idx="3">
                  <c:v>60.106691502519958</c:v>
                </c:pt>
                <c:pt idx="4">
                  <c:v>56.18264050147004</c:v>
                </c:pt>
                <c:pt idx="5">
                  <c:v>63.311352805729918</c:v>
                </c:pt>
                <c:pt idx="6">
                  <c:v>77.986002611190088</c:v>
                </c:pt>
                <c:pt idx="7">
                  <c:v>80.317739843929928</c:v>
                </c:pt>
                <c:pt idx="8">
                  <c:v>76.121946031159965</c:v>
                </c:pt>
                <c:pt idx="9">
                  <c:v>72.761868198570042</c:v>
                </c:pt>
                <c:pt idx="10">
                  <c:v>74.29982237559004</c:v>
                </c:pt>
                <c:pt idx="11">
                  <c:v>82.312931549559991</c:v>
                </c:pt>
                <c:pt idx="12">
                  <c:v>83.767693787920038</c:v>
                </c:pt>
                <c:pt idx="13">
                  <c:v>70.562514467669871</c:v>
                </c:pt>
                <c:pt idx="14">
                  <c:v>69.776238665729863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5F-4B4D-BE81-2C4EA1D11234}"/>
            </c:ext>
          </c:extLst>
        </c:ser>
        <c:ser>
          <c:idx val="1"/>
          <c:order val="1"/>
          <c:tx>
            <c:strRef>
              <c:f>'Skandinavia, løpende priser'!$C$53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B44-43E3-BE60-0823B0AA23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B44-43E3-BE60-0823B0AA23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B44-43E3-BE60-0823B0AA23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5F-4B4D-BE81-2C4EA1D11234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priser'!$C$57:$C$71</c:f>
              <c:numCache>
                <c:formatCode>_-* #\ ##0_-;\-* #\ ##0_-;_-* "-"??_-;_-@_-</c:formatCode>
                <c:ptCount val="15"/>
                <c:pt idx="0">
                  <c:v>47.617584823809935</c:v>
                </c:pt>
                <c:pt idx="1">
                  <c:v>51.403078455419923</c:v>
                </c:pt>
                <c:pt idx="2">
                  <c:v>49.898170306469893</c:v>
                </c:pt>
                <c:pt idx="3">
                  <c:v>47.689869048560055</c:v>
                </c:pt>
                <c:pt idx="4">
                  <c:v>48.373248313889995</c:v>
                </c:pt>
                <c:pt idx="5">
                  <c:v>50.808375848769941</c:v>
                </c:pt>
                <c:pt idx="6">
                  <c:v>53.712046477409942</c:v>
                </c:pt>
                <c:pt idx="7">
                  <c:v>55.252786660679995</c:v>
                </c:pt>
                <c:pt idx="8">
                  <c:v>56.515853964169985</c:v>
                </c:pt>
                <c:pt idx="9">
                  <c:v>53.942025207759968</c:v>
                </c:pt>
                <c:pt idx="10">
                  <c:v>56.859894878690135</c:v>
                </c:pt>
                <c:pt idx="11">
                  <c:v>68.205944092719903</c:v>
                </c:pt>
                <c:pt idx="12">
                  <c:v>75.409271279790133</c:v>
                </c:pt>
                <c:pt idx="13">
                  <c:v>66.614573095469808</c:v>
                </c:pt>
                <c:pt idx="14">
                  <c:v>56.75580923555988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5F-4B4D-BE81-2C4EA1D11234}"/>
            </c:ext>
          </c:extLst>
        </c:ser>
        <c:ser>
          <c:idx val="2"/>
          <c:order val="2"/>
          <c:tx>
            <c:strRef>
              <c:f>'Skandinavia, løpende priser'!$D$53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B44-43E3-BE60-0823B0AA23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44-43E3-BE60-0823B0AA23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44-43E3-BE60-0823B0AA23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D5F-4B4D-BE81-2C4EA1D11234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priser'!$D$57:$D$71</c:f>
              <c:numCache>
                <c:formatCode>_-* #\ ##0_-;\-* #\ ##0_-;_-* "-"??_-;_-@_-</c:formatCode>
                <c:ptCount val="15"/>
                <c:pt idx="0">
                  <c:v>20.56575550354998</c:v>
                </c:pt>
                <c:pt idx="1">
                  <c:v>19.591274091710009</c:v>
                </c:pt>
                <c:pt idx="2">
                  <c:v>20.524823589849998</c:v>
                </c:pt>
                <c:pt idx="3">
                  <c:v>22.960913226869987</c:v>
                </c:pt>
                <c:pt idx="4">
                  <c:v>26.994161466320001</c:v>
                </c:pt>
                <c:pt idx="5">
                  <c:v>29.277357240900002</c:v>
                </c:pt>
                <c:pt idx="6">
                  <c:v>27.446608504490015</c:v>
                </c:pt>
                <c:pt idx="7">
                  <c:v>27.634506735529982</c:v>
                </c:pt>
                <c:pt idx="8">
                  <c:v>31.631786333530009</c:v>
                </c:pt>
                <c:pt idx="9">
                  <c:v>36.752470374189954</c:v>
                </c:pt>
                <c:pt idx="10">
                  <c:v>37.315879103359983</c:v>
                </c:pt>
                <c:pt idx="11">
                  <c:v>33.237823417600019</c:v>
                </c:pt>
                <c:pt idx="12">
                  <c:v>32.676175402459961</c:v>
                </c:pt>
                <c:pt idx="13">
                  <c:v>30.078039277409921</c:v>
                </c:pt>
                <c:pt idx="14">
                  <c:v>27.863347778769981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D5F-4B4D-BE81-2C4EA1D11234}"/>
            </c:ext>
          </c:extLst>
        </c:ser>
        <c:ser>
          <c:idx val="3"/>
          <c:order val="3"/>
          <c:tx>
            <c:strRef>
              <c:f>'Skandinavia, løpende priser'!$E$53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B44-43E3-BE60-0823B0AA23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B44-43E3-BE60-0823B0AA23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44-43E3-BE60-0823B0AA23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5F-4B4D-BE81-2C4EA1D11234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priser'!$E$57:$E$71</c:f>
              <c:numCache>
                <c:formatCode>_-* #\ ##0_-;\-* #\ ##0_-;_-* "-"??_-;_-@_-</c:formatCode>
                <c:ptCount val="15"/>
                <c:pt idx="0">
                  <c:v>55.831000000000003</c:v>
                </c:pt>
                <c:pt idx="1">
                  <c:v>50.516278</c:v>
                </c:pt>
                <c:pt idx="2">
                  <c:v>54.692239999999998</c:v>
                </c:pt>
                <c:pt idx="3">
                  <c:v>65.111913000000001</c:v>
                </c:pt>
                <c:pt idx="4">
                  <c:v>72.029792</c:v>
                </c:pt>
                <c:pt idx="5">
                  <c:v>74.068489999999997</c:v>
                </c:pt>
                <c:pt idx="6">
                  <c:v>77.4388632</c:v>
                </c:pt>
                <c:pt idx="7">
                  <c:v>85.120597136000001</c:v>
                </c:pt>
                <c:pt idx="8">
                  <c:v>93.328265243200008</c:v>
                </c:pt>
                <c:pt idx="9">
                  <c:v>93.667483164924676</c:v>
                </c:pt>
                <c:pt idx="10">
                  <c:v>99.983897115851022</c:v>
                </c:pt>
                <c:pt idx="11">
                  <c:v>113.94539937837224</c:v>
                </c:pt>
                <c:pt idx="12">
                  <c:v>115.18332019448458</c:v>
                </c:pt>
                <c:pt idx="13">
                  <c:v>118.58092858639027</c:v>
                </c:pt>
                <c:pt idx="14">
                  <c:v>118.89952569345907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5F-4B4D-BE81-2C4EA1D11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Norge, region og sektor'!$G$30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sektor'!$G$31:$G$48</c:f>
              <c:numCache>
                <c:formatCode>0.0</c:formatCode>
                <c:ptCount val="18"/>
                <c:pt idx="0">
                  <c:v>15.582168161500004</c:v>
                </c:pt>
                <c:pt idx="1">
                  <c:v>11.36213992713</c:v>
                </c:pt>
                <c:pt idx="2">
                  <c:v>7.9059624696599977</c:v>
                </c:pt>
                <c:pt idx="3">
                  <c:v>8.8277108618100026</c:v>
                </c:pt>
                <c:pt idx="4">
                  <c:v>11.128190910399994</c:v>
                </c:pt>
                <c:pt idx="5">
                  <c:v>12.775607380139991</c:v>
                </c:pt>
                <c:pt idx="6">
                  <c:v>15.214482804899994</c:v>
                </c:pt>
                <c:pt idx="7">
                  <c:v>15.611701355549995</c:v>
                </c:pt>
                <c:pt idx="8">
                  <c:v>18.736204417639982</c:v>
                </c:pt>
                <c:pt idx="9">
                  <c:v>23.665341460149978</c:v>
                </c:pt>
                <c:pt idx="10">
                  <c:v>24.224589518700022</c:v>
                </c:pt>
                <c:pt idx="11">
                  <c:v>25.05200724197999</c:v>
                </c:pt>
                <c:pt idx="12">
                  <c:v>25.986051925129988</c:v>
                </c:pt>
                <c:pt idx="13">
                  <c:v>27.099917974010001</c:v>
                </c:pt>
                <c:pt idx="14">
                  <c:v>31.826507058599983</c:v>
                </c:pt>
                <c:pt idx="15">
                  <c:v>30.322707371519989</c:v>
                </c:pt>
                <c:pt idx="16">
                  <c:v>22.303900888920044</c:v>
                </c:pt>
                <c:pt idx="17">
                  <c:v>23.386083750180006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3-4D1F-83B9-4F4E8ACEB036}"/>
            </c:ext>
          </c:extLst>
        </c:ser>
        <c:ser>
          <c:idx val="1"/>
          <c:order val="1"/>
          <c:tx>
            <c:strRef>
              <c:f>'Bygg Norge, region og sektor'!$H$30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sektor'!$H$31:$H$48</c:f>
              <c:numCache>
                <c:formatCode>0.0</c:formatCode>
                <c:ptCount val="18"/>
                <c:pt idx="0">
                  <c:v>13.815245610539995</c:v>
                </c:pt>
                <c:pt idx="1">
                  <c:v>16.687174178629995</c:v>
                </c:pt>
                <c:pt idx="2">
                  <c:v>13.892473206520009</c:v>
                </c:pt>
                <c:pt idx="3">
                  <c:v>13.081243220930006</c:v>
                </c:pt>
                <c:pt idx="4">
                  <c:v>13.142048510450005</c:v>
                </c:pt>
                <c:pt idx="5">
                  <c:v>12.378634767549999</c:v>
                </c:pt>
                <c:pt idx="6">
                  <c:v>11.664221039910007</c:v>
                </c:pt>
                <c:pt idx="7">
                  <c:v>12.430522484670009</c:v>
                </c:pt>
                <c:pt idx="8">
                  <c:v>15.627554687649994</c:v>
                </c:pt>
                <c:pt idx="9">
                  <c:v>17.912339718600006</c:v>
                </c:pt>
                <c:pt idx="10">
                  <c:v>16.941755764830017</c:v>
                </c:pt>
                <c:pt idx="11">
                  <c:v>17.400719026860003</c:v>
                </c:pt>
                <c:pt idx="12">
                  <c:v>18.053568083889996</c:v>
                </c:pt>
                <c:pt idx="13">
                  <c:v>19.690854182829987</c:v>
                </c:pt>
                <c:pt idx="14">
                  <c:v>24.97188621430999</c:v>
                </c:pt>
                <c:pt idx="15">
                  <c:v>25.498645932600017</c:v>
                </c:pt>
                <c:pt idx="16">
                  <c:v>23.968781319459978</c:v>
                </c:pt>
                <c:pt idx="17">
                  <c:v>19.263592837660013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3-4D1F-83B9-4F4E8ACEB036}"/>
            </c:ext>
          </c:extLst>
        </c:ser>
        <c:ser>
          <c:idx val="2"/>
          <c:order val="2"/>
          <c:tx>
            <c:strRef>
              <c:f>'Bygg Norge, region og sektor'!$I$30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sektor'!$I$31:$I$48</c:f>
              <c:numCache>
                <c:formatCode>0.0</c:formatCode>
                <c:ptCount val="18"/>
                <c:pt idx="0">
                  <c:v>5.6015384112900026</c:v>
                </c:pt>
                <c:pt idx="1">
                  <c:v>6.2383249830099965</c:v>
                </c:pt>
                <c:pt idx="2">
                  <c:v>4.5572938459399976</c:v>
                </c:pt>
                <c:pt idx="3">
                  <c:v>3.9532857837500011</c:v>
                </c:pt>
                <c:pt idx="4">
                  <c:v>4.6985104873500001</c:v>
                </c:pt>
                <c:pt idx="5">
                  <c:v>5.04826524992</c:v>
                </c:pt>
                <c:pt idx="6">
                  <c:v>5.8246432168600029</c:v>
                </c:pt>
                <c:pt idx="7">
                  <c:v>6.9050635320599998</c:v>
                </c:pt>
                <c:pt idx="8">
                  <c:v>7.9184028671100037</c:v>
                </c:pt>
                <c:pt idx="9">
                  <c:v>8.5184548802500046</c:v>
                </c:pt>
                <c:pt idx="10">
                  <c:v>9.1263757478199992</c:v>
                </c:pt>
                <c:pt idx="11">
                  <c:v>8.0610824547300002</c:v>
                </c:pt>
                <c:pt idx="12">
                  <c:v>8.7800505056199967</c:v>
                </c:pt>
                <c:pt idx="13">
                  <c:v>10.189860162589998</c:v>
                </c:pt>
                <c:pt idx="14">
                  <c:v>9.6705830124100025</c:v>
                </c:pt>
                <c:pt idx="15">
                  <c:v>8.6046915109200004</c:v>
                </c:pt>
                <c:pt idx="16">
                  <c:v>7.2197911319100045</c:v>
                </c:pt>
                <c:pt idx="17">
                  <c:v>8.0292298572899874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3-4D1F-83B9-4F4E8ACEB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Norge, region og sektor'!$L$30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sektor'!$L$31:$L$48</c:f>
              <c:numCache>
                <c:formatCode>0.0</c:formatCode>
                <c:ptCount val="18"/>
                <c:pt idx="0">
                  <c:v>10.037557550629998</c:v>
                </c:pt>
                <c:pt idx="1">
                  <c:v>7.6821925978099976</c:v>
                </c:pt>
                <c:pt idx="2">
                  <c:v>7.1147133491299988</c:v>
                </c:pt>
                <c:pt idx="3">
                  <c:v>9.2588399090600007</c:v>
                </c:pt>
                <c:pt idx="4">
                  <c:v>12.135689315469998</c:v>
                </c:pt>
                <c:pt idx="5">
                  <c:v>13.199024769030002</c:v>
                </c:pt>
                <c:pt idx="6">
                  <c:v>13.665630313940001</c:v>
                </c:pt>
                <c:pt idx="7">
                  <c:v>11.39947076682</c:v>
                </c:pt>
                <c:pt idx="8">
                  <c:v>10.247729476920004</c:v>
                </c:pt>
                <c:pt idx="9">
                  <c:v>10.430417449869999</c:v>
                </c:pt>
                <c:pt idx="10">
                  <c:v>11.488798291119998</c:v>
                </c:pt>
                <c:pt idx="11">
                  <c:v>10.09685469791</c:v>
                </c:pt>
                <c:pt idx="12">
                  <c:v>9.250660300069999</c:v>
                </c:pt>
                <c:pt idx="13">
                  <c:v>10.387199893689999</c:v>
                </c:pt>
                <c:pt idx="14">
                  <c:v>11.619309175099998</c:v>
                </c:pt>
                <c:pt idx="15">
                  <c:v>13.195633873629998</c:v>
                </c:pt>
                <c:pt idx="16">
                  <c:v>12.219108161629991</c:v>
                </c:pt>
                <c:pt idx="17">
                  <c:v>11.081187084899996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0-490E-9CD8-01D31C3B38D1}"/>
            </c:ext>
          </c:extLst>
        </c:ser>
        <c:ser>
          <c:idx val="1"/>
          <c:order val="1"/>
          <c:tx>
            <c:strRef>
              <c:f>'Bygg Norge, region og sektor'!$M$30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sektor'!$M$31:$M$48</c:f>
              <c:numCache>
                <c:formatCode>0.0</c:formatCode>
                <c:ptCount val="18"/>
                <c:pt idx="0">
                  <c:v>13.904335959340004</c:v>
                </c:pt>
                <c:pt idx="1">
                  <c:v>14.389097448410004</c:v>
                </c:pt>
                <c:pt idx="2">
                  <c:v>12.855595527810001</c:v>
                </c:pt>
                <c:pt idx="3">
                  <c:v>11.367484167610005</c:v>
                </c:pt>
                <c:pt idx="4">
                  <c:v>12.67439479792</c:v>
                </c:pt>
                <c:pt idx="5">
                  <c:v>12.359959882470001</c:v>
                </c:pt>
                <c:pt idx="6">
                  <c:v>11.05106451977</c:v>
                </c:pt>
                <c:pt idx="7">
                  <c:v>10.105650148300002</c:v>
                </c:pt>
                <c:pt idx="8">
                  <c:v>11.376965812390004</c:v>
                </c:pt>
                <c:pt idx="9">
                  <c:v>11.249471780610001</c:v>
                </c:pt>
                <c:pt idx="10">
                  <c:v>11.243759244750001</c:v>
                </c:pt>
                <c:pt idx="11">
                  <c:v>10.879731686620003</c:v>
                </c:pt>
                <c:pt idx="12">
                  <c:v>9.8106866525800012</c:v>
                </c:pt>
                <c:pt idx="13">
                  <c:v>10.942896084839996</c:v>
                </c:pt>
                <c:pt idx="14">
                  <c:v>13.203764549420002</c:v>
                </c:pt>
                <c:pt idx="15">
                  <c:v>15.802772685960003</c:v>
                </c:pt>
                <c:pt idx="16">
                  <c:v>13.905172702829994</c:v>
                </c:pt>
                <c:pt idx="17">
                  <c:v>11.996507184909992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0-490E-9CD8-01D31C3B38D1}"/>
            </c:ext>
          </c:extLst>
        </c:ser>
        <c:ser>
          <c:idx val="2"/>
          <c:order val="2"/>
          <c:tx>
            <c:strRef>
              <c:f>'Bygg Norge, region og sektor'!$N$30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sektor'!$N$31:$N$48</c:f>
              <c:numCache>
                <c:formatCode>0.0</c:formatCode>
                <c:ptCount val="18"/>
                <c:pt idx="0">
                  <c:v>3.6984005646600004</c:v>
                </c:pt>
                <c:pt idx="1">
                  <c:v>4.4702511845300004</c:v>
                </c:pt>
                <c:pt idx="2">
                  <c:v>3.8188267129499986</c:v>
                </c:pt>
                <c:pt idx="3">
                  <c:v>4.2701646437300003</c:v>
                </c:pt>
                <c:pt idx="4">
                  <c:v>3.5138688636800004</c:v>
                </c:pt>
                <c:pt idx="5">
                  <c:v>3.1144319400300002</c:v>
                </c:pt>
                <c:pt idx="6">
                  <c:v>3.5978505070800009</c:v>
                </c:pt>
                <c:pt idx="7">
                  <c:v>3.9240530241600009</c:v>
                </c:pt>
                <c:pt idx="8">
                  <c:v>4.6962725950699999</c:v>
                </c:pt>
                <c:pt idx="9">
                  <c:v>4.2617386701000015</c:v>
                </c:pt>
                <c:pt idx="10">
                  <c:v>4.2462634529900001</c:v>
                </c:pt>
                <c:pt idx="11">
                  <c:v>5.4755886623299999</c:v>
                </c:pt>
                <c:pt idx="12">
                  <c:v>6.9888975184599991</c:v>
                </c:pt>
                <c:pt idx="13">
                  <c:v>7.6524992366299971</c:v>
                </c:pt>
                <c:pt idx="14">
                  <c:v>6.0717829296500012</c:v>
                </c:pt>
                <c:pt idx="15">
                  <c:v>4.5896540036899998</c:v>
                </c:pt>
                <c:pt idx="16">
                  <c:v>5.0445837897000008</c:v>
                </c:pt>
                <c:pt idx="17">
                  <c:v>4.4830903056799967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0-490E-9CD8-01D31C3B3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Norge, region og sektor'!$Q$30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sektor'!$Q$31:$Q$48</c:f>
              <c:numCache>
                <c:formatCode>0.0</c:formatCode>
                <c:ptCount val="18"/>
                <c:pt idx="0">
                  <c:v>7.0551638929099978</c:v>
                </c:pt>
                <c:pt idx="1">
                  <c:v>5.3226983581900003</c:v>
                </c:pt>
                <c:pt idx="2">
                  <c:v>5.2910254061700002</c:v>
                </c:pt>
                <c:pt idx="3">
                  <c:v>7.1296826530800015</c:v>
                </c:pt>
                <c:pt idx="4">
                  <c:v>7.3747116692200034</c:v>
                </c:pt>
                <c:pt idx="5">
                  <c:v>8.1022968672099989</c:v>
                </c:pt>
                <c:pt idx="6">
                  <c:v>8.1362846070900012</c:v>
                </c:pt>
                <c:pt idx="7">
                  <c:v>7.9861559681500003</c:v>
                </c:pt>
                <c:pt idx="8">
                  <c:v>9.1416673814699987</c:v>
                </c:pt>
                <c:pt idx="9">
                  <c:v>10.013485830100004</c:v>
                </c:pt>
                <c:pt idx="10">
                  <c:v>9.4802528013700069</c:v>
                </c:pt>
                <c:pt idx="11">
                  <c:v>9.6342214782400077</c:v>
                </c:pt>
                <c:pt idx="12">
                  <c:v>9.7440834045099951</c:v>
                </c:pt>
                <c:pt idx="13">
                  <c:v>9.0703393217299997</c:v>
                </c:pt>
                <c:pt idx="14">
                  <c:v>9.0080284095799996</c:v>
                </c:pt>
                <c:pt idx="15">
                  <c:v>9.224155897510002</c:v>
                </c:pt>
                <c:pt idx="16">
                  <c:v>8.5612623121499869</c:v>
                </c:pt>
                <c:pt idx="17">
                  <c:v>8.381135839629998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C-4302-BC3D-7C0FC24C95FB}"/>
            </c:ext>
          </c:extLst>
        </c:ser>
        <c:ser>
          <c:idx val="1"/>
          <c:order val="1"/>
          <c:tx>
            <c:strRef>
              <c:f>'Bygg Norge, region og sektor'!$R$30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sektor'!$R$31:$R$48</c:f>
              <c:numCache>
                <c:formatCode>0.0</c:formatCode>
                <c:ptCount val="18"/>
                <c:pt idx="0">
                  <c:v>7.8705651497700009</c:v>
                </c:pt>
                <c:pt idx="1">
                  <c:v>8.3331893464799993</c:v>
                </c:pt>
                <c:pt idx="2">
                  <c:v>7.8380093838599985</c:v>
                </c:pt>
                <c:pt idx="3">
                  <c:v>7.1890997343299974</c:v>
                </c:pt>
                <c:pt idx="4">
                  <c:v>7.7644608961600037</c:v>
                </c:pt>
                <c:pt idx="5">
                  <c:v>7.9070424711300014</c:v>
                </c:pt>
                <c:pt idx="6">
                  <c:v>8.8062624276799983</c:v>
                </c:pt>
                <c:pt idx="7">
                  <c:v>9.8486346009599952</c:v>
                </c:pt>
                <c:pt idx="8">
                  <c:v>9.1011793560799994</c:v>
                </c:pt>
                <c:pt idx="9">
                  <c:v>6.7620260886000025</c:v>
                </c:pt>
                <c:pt idx="10">
                  <c:v>7.2072185908300037</c:v>
                </c:pt>
                <c:pt idx="11">
                  <c:v>8.3583179565800041</c:v>
                </c:pt>
                <c:pt idx="12">
                  <c:v>7.3605735863300001</c:v>
                </c:pt>
                <c:pt idx="13">
                  <c:v>8.1149506960699984</c:v>
                </c:pt>
                <c:pt idx="14">
                  <c:v>8.1838246095600038</c:v>
                </c:pt>
                <c:pt idx="15">
                  <c:v>8.7754435836099987</c:v>
                </c:pt>
                <c:pt idx="16">
                  <c:v>7.7520323713600021</c:v>
                </c:pt>
                <c:pt idx="17">
                  <c:v>7.4474670939900083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C-4302-BC3D-7C0FC24C95FB}"/>
            </c:ext>
          </c:extLst>
        </c:ser>
        <c:ser>
          <c:idx val="2"/>
          <c:order val="2"/>
          <c:tx>
            <c:strRef>
              <c:f>'Bygg Norge, region og sektor'!$S$30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sektor'!$S$31:$S$48</c:f>
              <c:numCache>
                <c:formatCode>0.0</c:formatCode>
                <c:ptCount val="18"/>
                <c:pt idx="0">
                  <c:v>3.5634259129499992</c:v>
                </c:pt>
                <c:pt idx="1">
                  <c:v>3.4340017489699983</c:v>
                </c:pt>
                <c:pt idx="2">
                  <c:v>4.05476389815</c:v>
                </c:pt>
                <c:pt idx="3">
                  <c:v>4.6490529607899997</c:v>
                </c:pt>
                <c:pt idx="4">
                  <c:v>3.36783543033</c:v>
                </c:pt>
                <c:pt idx="5">
                  <c:v>2.557833754809999</c:v>
                </c:pt>
                <c:pt idx="6">
                  <c:v>2.9982194350300002</c:v>
                </c:pt>
                <c:pt idx="7">
                  <c:v>4.1844773273600007</c:v>
                </c:pt>
                <c:pt idx="8">
                  <c:v>4.7694762681599983</c:v>
                </c:pt>
                <c:pt idx="9">
                  <c:v>4.5584293223800012</c:v>
                </c:pt>
                <c:pt idx="10">
                  <c:v>4.1625844596300023</c:v>
                </c:pt>
                <c:pt idx="11">
                  <c:v>6.1711808653499984</c:v>
                </c:pt>
                <c:pt idx="12">
                  <c:v>6.1490197635200037</c:v>
                </c:pt>
                <c:pt idx="13">
                  <c:v>5.0158613218900001</c:v>
                </c:pt>
                <c:pt idx="14">
                  <c:v>5.3601070349399986</c:v>
                </c:pt>
                <c:pt idx="15">
                  <c:v>6.9803416734900008</c:v>
                </c:pt>
                <c:pt idx="16">
                  <c:v>7.1718627539900037</c:v>
                </c:pt>
                <c:pt idx="17">
                  <c:v>4.8501216423899969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C-4302-BC3D-7C0FC24C9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Norge, region og sektor'!$V$30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sektor'!$V$31:$V$48</c:f>
              <c:numCache>
                <c:formatCode>0.0</c:formatCode>
                <c:ptCount val="18"/>
                <c:pt idx="0">
                  <c:v>3.7666122951899994</c:v>
                </c:pt>
                <c:pt idx="1">
                  <c:v>2.686416397109999</c:v>
                </c:pt>
                <c:pt idx="2">
                  <c:v>2.1036906393399999</c:v>
                </c:pt>
                <c:pt idx="3">
                  <c:v>2.9248252198099998</c:v>
                </c:pt>
                <c:pt idx="4">
                  <c:v>4.3271721000699985</c:v>
                </c:pt>
                <c:pt idx="5">
                  <c:v>6.1967328470100025</c:v>
                </c:pt>
                <c:pt idx="6">
                  <c:v>7.1398769188800024</c:v>
                </c:pt>
                <c:pt idx="7">
                  <c:v>7.5091025326900027</c:v>
                </c:pt>
                <c:pt idx="8">
                  <c:v>7.6153858017900014</c:v>
                </c:pt>
                <c:pt idx="9">
                  <c:v>8.3956784796599955</c:v>
                </c:pt>
                <c:pt idx="10">
                  <c:v>8.2809807906499984</c:v>
                </c:pt>
                <c:pt idx="11">
                  <c:v>7.9803373947299985</c:v>
                </c:pt>
                <c:pt idx="12">
                  <c:v>7.0949206735799981</c:v>
                </c:pt>
                <c:pt idx="13">
                  <c:v>8.2522384046100026</c:v>
                </c:pt>
                <c:pt idx="14">
                  <c:v>9.498136199270002</c:v>
                </c:pt>
                <c:pt idx="15">
                  <c:v>9.7736397521799976</c:v>
                </c:pt>
                <c:pt idx="16">
                  <c:v>9.2101337466199986</c:v>
                </c:pt>
                <c:pt idx="17">
                  <c:v>8.5892162507799963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F-49C7-926A-BD98F2F5DCB3}"/>
            </c:ext>
          </c:extLst>
        </c:ser>
        <c:ser>
          <c:idx val="1"/>
          <c:order val="1"/>
          <c:tx>
            <c:strRef>
              <c:f>'Bygg Norge, region og sektor'!$W$30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sektor'!$W$31:$W$48</c:f>
              <c:numCache>
                <c:formatCode>0.0</c:formatCode>
                <c:ptCount val="18"/>
                <c:pt idx="0">
                  <c:v>4.5665519217599986</c:v>
                </c:pt>
                <c:pt idx="1">
                  <c:v>5.0857916547900031</c:v>
                </c:pt>
                <c:pt idx="2">
                  <c:v>4.5407844811499976</c:v>
                </c:pt>
                <c:pt idx="3">
                  <c:v>5.2255455451400001</c:v>
                </c:pt>
                <c:pt idx="4">
                  <c:v>4.9644706743900011</c:v>
                </c:pt>
                <c:pt idx="5">
                  <c:v>4.6591879325900019</c:v>
                </c:pt>
                <c:pt idx="6">
                  <c:v>5.1825929450899961</c:v>
                </c:pt>
                <c:pt idx="7">
                  <c:v>4.949627511600001</c:v>
                </c:pt>
                <c:pt idx="8">
                  <c:v>4.8988092138699999</c:v>
                </c:pt>
                <c:pt idx="9">
                  <c:v>5.7303862915200003</c:v>
                </c:pt>
                <c:pt idx="10">
                  <c:v>5.3243077135399988</c:v>
                </c:pt>
                <c:pt idx="11">
                  <c:v>5.5108565471800004</c:v>
                </c:pt>
                <c:pt idx="12">
                  <c:v>5.5107590439999941</c:v>
                </c:pt>
                <c:pt idx="13">
                  <c:v>7.1101552733399984</c:v>
                </c:pt>
                <c:pt idx="14">
                  <c:v>8.9937706703300062</c:v>
                </c:pt>
                <c:pt idx="15">
                  <c:v>9.7414622845500016</c:v>
                </c:pt>
                <c:pt idx="16">
                  <c:v>7.0330365338800078</c:v>
                </c:pt>
                <c:pt idx="17">
                  <c:v>6.3898298907000042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F-49C7-926A-BD98F2F5DCB3}"/>
            </c:ext>
          </c:extLst>
        </c:ser>
        <c:ser>
          <c:idx val="2"/>
          <c:order val="2"/>
          <c:tx>
            <c:strRef>
              <c:f>'Bygg Norge, region og sektor'!$X$30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sektor'!$X$31:$X$48</c:f>
              <c:numCache>
                <c:formatCode>0.0</c:formatCode>
                <c:ptCount val="18"/>
                <c:pt idx="0">
                  <c:v>2.79206267048</c:v>
                </c:pt>
                <c:pt idx="1">
                  <c:v>2.1251176015500008</c:v>
                </c:pt>
                <c:pt idx="2">
                  <c:v>2.3306653123600003</c:v>
                </c:pt>
                <c:pt idx="3">
                  <c:v>2.2935744722799996</c:v>
                </c:pt>
                <c:pt idx="4">
                  <c:v>2.1933957912600004</c:v>
                </c:pt>
                <c:pt idx="5">
                  <c:v>2.7504641842400006</c:v>
                </c:pt>
                <c:pt idx="6">
                  <c:v>2.6429879881700002</c:v>
                </c:pt>
                <c:pt idx="7">
                  <c:v>3.0345293062600014</c:v>
                </c:pt>
                <c:pt idx="8">
                  <c:v>3.4465868709899992</c:v>
                </c:pt>
                <c:pt idx="9">
                  <c:v>3.1183943471399997</c:v>
                </c:pt>
                <c:pt idx="10">
                  <c:v>2.5575430861699995</c:v>
                </c:pt>
                <c:pt idx="11">
                  <c:v>3.2530317154900006</c:v>
                </c:pt>
                <c:pt idx="12">
                  <c:v>3.5289575475500001</c:v>
                </c:pt>
                <c:pt idx="13">
                  <c:v>3.5139302108800017</c:v>
                </c:pt>
                <c:pt idx="14">
                  <c:v>3.4434480560599994</c:v>
                </c:pt>
                <c:pt idx="15">
                  <c:v>3.6065828888499998</c:v>
                </c:pt>
                <c:pt idx="16">
                  <c:v>3.9752697252500027</c:v>
                </c:pt>
                <c:pt idx="17">
                  <c:v>3.4063415301000002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F-49C7-926A-BD98F2F5D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Norge, region og sektor'!$AA$30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sektor'!$AA$31:$AA$48</c:f>
              <c:numCache>
                <c:formatCode>0.0</c:formatCode>
                <c:ptCount val="18"/>
                <c:pt idx="0">
                  <c:v>5.0810258733899998</c:v>
                </c:pt>
                <c:pt idx="1">
                  <c:v>3.535023953610001</c:v>
                </c:pt>
                <c:pt idx="2">
                  <c:v>2.6958410634199987</c:v>
                </c:pt>
                <c:pt idx="3">
                  <c:v>3.021784186630001</c:v>
                </c:pt>
                <c:pt idx="4">
                  <c:v>3.3141228765200013</c:v>
                </c:pt>
                <c:pt idx="5">
                  <c:v>3.7644414240400002</c:v>
                </c:pt>
                <c:pt idx="6">
                  <c:v>4.9445130495699994</c:v>
                </c:pt>
                <c:pt idx="7">
                  <c:v>5.41349352777</c:v>
                </c:pt>
                <c:pt idx="8">
                  <c:v>6.504712243930002</c:v>
                </c:pt>
                <c:pt idx="9">
                  <c:v>8.7800622377399975</c:v>
                </c:pt>
                <c:pt idx="10">
                  <c:v>9.1454265081499972</c:v>
                </c:pt>
                <c:pt idx="11">
                  <c:v>8.631589041059998</c:v>
                </c:pt>
                <c:pt idx="12">
                  <c:v>9.5137603401200064</c:v>
                </c:pt>
                <c:pt idx="13">
                  <c:v>8.5839537192600019</c:v>
                </c:pt>
                <c:pt idx="14">
                  <c:v>8.0704584067400038</c:v>
                </c:pt>
                <c:pt idx="15">
                  <c:v>8.0153254833000069</c:v>
                </c:pt>
                <c:pt idx="16">
                  <c:v>6.7380057542500023</c:v>
                </c:pt>
                <c:pt idx="17">
                  <c:v>6.8010524589500063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8-4F16-B355-84448B89DE9E}"/>
            </c:ext>
          </c:extLst>
        </c:ser>
        <c:ser>
          <c:idx val="1"/>
          <c:order val="1"/>
          <c:tx>
            <c:strRef>
              <c:f>'Bygg Norge, region og sektor'!$AB$30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sektor'!$AB$31:$AB$48</c:f>
              <c:numCache>
                <c:formatCode>0.0</c:formatCode>
                <c:ptCount val="18"/>
                <c:pt idx="0">
                  <c:v>4.4755732294800037</c:v>
                </c:pt>
                <c:pt idx="1">
                  <c:v>4.8397125574400022</c:v>
                </c:pt>
                <c:pt idx="2">
                  <c:v>4.9318237770500009</c:v>
                </c:pt>
                <c:pt idx="3">
                  <c:v>4.5870671495600002</c:v>
                </c:pt>
                <c:pt idx="4">
                  <c:v>5.6566939193800012</c:v>
                </c:pt>
                <c:pt idx="5">
                  <c:v>5.3935142514100001</c:v>
                </c:pt>
                <c:pt idx="6">
                  <c:v>4.5867633974400013</c:v>
                </c:pt>
                <c:pt idx="7">
                  <c:v>5.074239683550001</c:v>
                </c:pt>
                <c:pt idx="8">
                  <c:v>4.7144274041400012</c:v>
                </c:pt>
                <c:pt idx="9">
                  <c:v>6.1254231260800038</c:v>
                </c:pt>
                <c:pt idx="10">
                  <c:v>6.9070655386100004</c:v>
                </c:pt>
                <c:pt idx="11">
                  <c:v>7.5409580131700009</c:v>
                </c:pt>
                <c:pt idx="12">
                  <c:v>8.1973192768800018</c:v>
                </c:pt>
                <c:pt idx="13">
                  <c:v>7.0105050424800002</c:v>
                </c:pt>
                <c:pt idx="14">
                  <c:v>8.2005134198300027</c:v>
                </c:pt>
                <c:pt idx="15">
                  <c:v>9.867452666600002</c:v>
                </c:pt>
                <c:pt idx="16">
                  <c:v>9.1022266247199877</c:v>
                </c:pt>
                <c:pt idx="17">
                  <c:v>7.4077936192100076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8-4F16-B355-84448B89DE9E}"/>
            </c:ext>
          </c:extLst>
        </c:ser>
        <c:ser>
          <c:idx val="2"/>
          <c:order val="2"/>
          <c:tx>
            <c:strRef>
              <c:f>'Bygg Norge, region og sektor'!$AC$30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sektor'!$AC$31:$AC$48</c:f>
              <c:numCache>
                <c:formatCode>0.0</c:formatCode>
                <c:ptCount val="18"/>
                <c:pt idx="0">
                  <c:v>2.64984298702</c:v>
                </c:pt>
                <c:pt idx="1">
                  <c:v>2.2219021931399996</c:v>
                </c:pt>
                <c:pt idx="2">
                  <c:v>1.9261115841400001</c:v>
                </c:pt>
                <c:pt idx="3">
                  <c:v>2.80579630121</c:v>
                </c:pt>
                <c:pt idx="4">
                  <c:v>3.1338459221599999</c:v>
                </c:pt>
                <c:pt idx="5">
                  <c:v>3.5959979444300001</c:v>
                </c:pt>
                <c:pt idx="6">
                  <c:v>4.1683781459900011</c:v>
                </c:pt>
                <c:pt idx="7">
                  <c:v>4.9720187022199998</c:v>
                </c:pt>
                <c:pt idx="8">
                  <c:v>4.3428894206699997</c:v>
                </c:pt>
                <c:pt idx="9">
                  <c:v>4.0663602794799987</c:v>
                </c:pt>
                <c:pt idx="10">
                  <c:v>3.6210263831300011</c:v>
                </c:pt>
                <c:pt idx="11">
                  <c:v>3.6958677670799984</c:v>
                </c:pt>
                <c:pt idx="12">
                  <c:v>4.0312041765199993</c:v>
                </c:pt>
                <c:pt idx="13">
                  <c:v>4.2209301633500003</c:v>
                </c:pt>
                <c:pt idx="14">
                  <c:v>4.2213009780599986</c:v>
                </c:pt>
                <c:pt idx="15">
                  <c:v>3.5104024492400008</c:v>
                </c:pt>
                <c:pt idx="16">
                  <c:v>2.7139432184799972</c:v>
                </c:pt>
                <c:pt idx="17">
                  <c:v>3.5313101919400025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8-4F16-B355-84448B89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Sverige, region og sektor'!$B$30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sektor'!$B$31:$B$48</c:f>
              <c:numCache>
                <c:formatCode>0.0</c:formatCode>
                <c:ptCount val="18"/>
                <c:pt idx="0">
                  <c:v>14.308904304579999</c:v>
                </c:pt>
                <c:pt idx="1">
                  <c:v>11.578310858830001</c:v>
                </c:pt>
                <c:pt idx="2">
                  <c:v>12.903692463020001</c:v>
                </c:pt>
                <c:pt idx="3">
                  <c:v>15.687478833979995</c:v>
                </c:pt>
                <c:pt idx="4">
                  <c:v>17.648949462380006</c:v>
                </c:pt>
                <c:pt idx="5">
                  <c:v>21.853323393099998</c:v>
                </c:pt>
                <c:pt idx="6">
                  <c:v>26.15094190536</c:v>
                </c:pt>
                <c:pt idx="7">
                  <c:v>29.14295425916</c:v>
                </c:pt>
                <c:pt idx="8">
                  <c:v>35.498203339719993</c:v>
                </c:pt>
                <c:pt idx="9">
                  <c:v>42.774476589640003</c:v>
                </c:pt>
                <c:pt idx="10">
                  <c:v>39.543489758979995</c:v>
                </c:pt>
                <c:pt idx="11">
                  <c:v>30.691065579109996</c:v>
                </c:pt>
                <c:pt idx="12">
                  <c:v>29.78011651856</c:v>
                </c:pt>
                <c:pt idx="13">
                  <c:v>36.605964488079991</c:v>
                </c:pt>
                <c:pt idx="14">
                  <c:v>49.310605815709998</c:v>
                </c:pt>
                <c:pt idx="15">
                  <c:v>37.829454736610003</c:v>
                </c:pt>
                <c:pt idx="16">
                  <c:v>27.848542983760005</c:v>
                </c:pt>
                <c:pt idx="17">
                  <c:v>33.781217244379981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D-4DBE-9AAF-F51F15009E03}"/>
            </c:ext>
          </c:extLst>
        </c:ser>
        <c:ser>
          <c:idx val="1"/>
          <c:order val="1"/>
          <c:tx>
            <c:strRef>
              <c:f>'Bygg Sverige, region og sektor'!$C$30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sektor'!$C$31:$C$48</c:f>
              <c:numCache>
                <c:formatCode>0.0</c:formatCode>
                <c:ptCount val="18"/>
                <c:pt idx="0">
                  <c:v>6.1500642372600014</c:v>
                </c:pt>
                <c:pt idx="1">
                  <c:v>6.3788826549299982</c:v>
                </c:pt>
                <c:pt idx="2">
                  <c:v>4.8372363023200009</c:v>
                </c:pt>
                <c:pt idx="3">
                  <c:v>6.8704891616000001</c:v>
                </c:pt>
                <c:pt idx="4">
                  <c:v>11.978197959299999</c:v>
                </c:pt>
                <c:pt idx="5">
                  <c:v>13.4380103875</c:v>
                </c:pt>
                <c:pt idx="6">
                  <c:v>9.5437923244200018</c:v>
                </c:pt>
                <c:pt idx="7">
                  <c:v>9.8014858414899972</c:v>
                </c:pt>
                <c:pt idx="8">
                  <c:v>9.8837934399100043</c:v>
                </c:pt>
                <c:pt idx="9">
                  <c:v>12.401502442510001</c:v>
                </c:pt>
                <c:pt idx="10">
                  <c:v>10.691385291</c:v>
                </c:pt>
                <c:pt idx="11">
                  <c:v>10.359596795829997</c:v>
                </c:pt>
                <c:pt idx="12">
                  <c:v>9.1498794775699999</c:v>
                </c:pt>
                <c:pt idx="13">
                  <c:v>8.2589960572700001</c:v>
                </c:pt>
                <c:pt idx="14">
                  <c:v>12.367961795220003</c:v>
                </c:pt>
                <c:pt idx="15">
                  <c:v>12.745944705689999</c:v>
                </c:pt>
                <c:pt idx="16">
                  <c:v>11.100532098739993</c:v>
                </c:pt>
                <c:pt idx="17">
                  <c:v>10.879274142080003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D-4DBE-9AAF-F51F15009E03}"/>
            </c:ext>
          </c:extLst>
        </c:ser>
        <c:ser>
          <c:idx val="2"/>
          <c:order val="2"/>
          <c:tx>
            <c:strRef>
              <c:f>'Bygg Sverige, region og sektor'!$D$30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sektor'!$D$31:$D$48</c:f>
              <c:numCache>
                <c:formatCode>0.0</c:formatCode>
                <c:ptCount val="18"/>
                <c:pt idx="0">
                  <c:v>2.6569491049700003</c:v>
                </c:pt>
                <c:pt idx="1">
                  <c:v>2.1242204821700001</c:v>
                </c:pt>
                <c:pt idx="2">
                  <c:v>2.1368437378800005</c:v>
                </c:pt>
                <c:pt idx="3">
                  <c:v>3.8700661422600011</c:v>
                </c:pt>
                <c:pt idx="4">
                  <c:v>3.8928322028299998</c:v>
                </c:pt>
                <c:pt idx="5">
                  <c:v>3.6484664016000004</c:v>
                </c:pt>
                <c:pt idx="6">
                  <c:v>5.8452292997899962</c:v>
                </c:pt>
                <c:pt idx="7">
                  <c:v>7.4644203971300014</c:v>
                </c:pt>
                <c:pt idx="8">
                  <c:v>8.2472144937799978</c:v>
                </c:pt>
                <c:pt idx="9">
                  <c:v>9.8188278038299988</c:v>
                </c:pt>
                <c:pt idx="10">
                  <c:v>9.5415406048299989</c:v>
                </c:pt>
                <c:pt idx="11">
                  <c:v>9.3682106682800015</c:v>
                </c:pt>
                <c:pt idx="12">
                  <c:v>7.0825600624499998</c:v>
                </c:pt>
                <c:pt idx="13">
                  <c:v>7.4342063888999999</c:v>
                </c:pt>
                <c:pt idx="14">
                  <c:v>7.7135469782199992</c:v>
                </c:pt>
                <c:pt idx="15">
                  <c:v>5.6733200835300011</c:v>
                </c:pt>
                <c:pt idx="16">
                  <c:v>5.0390557244099989</c:v>
                </c:pt>
                <c:pt idx="17">
                  <c:v>5.7069311911900025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D-4DBE-9AAF-F51F15009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Sverige, region og sektor'!$G$30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sektor'!$G$31:$G$48</c:f>
              <c:numCache>
                <c:formatCode>0.0</c:formatCode>
                <c:ptCount val="18"/>
                <c:pt idx="0">
                  <c:v>1.2466454498499999</c:v>
                </c:pt>
                <c:pt idx="1">
                  <c:v>1.0540324029400001</c:v>
                </c:pt>
                <c:pt idx="2">
                  <c:v>0.94809135838000014</c:v>
                </c:pt>
                <c:pt idx="3">
                  <c:v>1.6810711559899998</c:v>
                </c:pt>
                <c:pt idx="4">
                  <c:v>2.13005980344</c:v>
                </c:pt>
                <c:pt idx="5">
                  <c:v>2.27035446411</c:v>
                </c:pt>
                <c:pt idx="6">
                  <c:v>3.38420363508</c:v>
                </c:pt>
                <c:pt idx="7">
                  <c:v>4.2306100101300004</c:v>
                </c:pt>
                <c:pt idx="8">
                  <c:v>5.19085584796</c:v>
                </c:pt>
                <c:pt idx="9">
                  <c:v>6.9894957126899993</c:v>
                </c:pt>
                <c:pt idx="10">
                  <c:v>7.2794554208500006</c:v>
                </c:pt>
                <c:pt idx="11">
                  <c:v>4.6328821626599996</c:v>
                </c:pt>
                <c:pt idx="12">
                  <c:v>4.3035463360800001</c:v>
                </c:pt>
                <c:pt idx="13">
                  <c:v>7.3750677846000006</c:v>
                </c:pt>
                <c:pt idx="14">
                  <c:v>8.1767058188600004</c:v>
                </c:pt>
                <c:pt idx="15">
                  <c:v>4.6016400540100006</c:v>
                </c:pt>
                <c:pt idx="16">
                  <c:v>3.5669509251500005</c:v>
                </c:pt>
                <c:pt idx="17">
                  <c:v>4.9948377280200003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0-49E5-9EDA-6C5846948835}"/>
            </c:ext>
          </c:extLst>
        </c:ser>
        <c:ser>
          <c:idx val="1"/>
          <c:order val="1"/>
          <c:tx>
            <c:strRef>
              <c:f>'Bygg Sverige, region og sektor'!$H$30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sektor'!$H$31:$H$48</c:f>
              <c:numCache>
                <c:formatCode>0.0</c:formatCode>
                <c:ptCount val="18"/>
                <c:pt idx="0">
                  <c:v>1.15961980848</c:v>
                </c:pt>
                <c:pt idx="1">
                  <c:v>1.17880057028</c:v>
                </c:pt>
                <c:pt idx="2">
                  <c:v>1.46126408199</c:v>
                </c:pt>
                <c:pt idx="3">
                  <c:v>1.7848712342100004</c:v>
                </c:pt>
                <c:pt idx="4">
                  <c:v>1.8198653016399999</c:v>
                </c:pt>
                <c:pt idx="5">
                  <c:v>1.1701297023600001</c:v>
                </c:pt>
                <c:pt idx="6">
                  <c:v>0.97243072639999995</c:v>
                </c:pt>
                <c:pt idx="7">
                  <c:v>1.3185405806500001</c:v>
                </c:pt>
                <c:pt idx="8">
                  <c:v>1.50955425198</c:v>
                </c:pt>
                <c:pt idx="9">
                  <c:v>2.0430799571199998</c:v>
                </c:pt>
                <c:pt idx="10">
                  <c:v>2.5952871382700002</c:v>
                </c:pt>
                <c:pt idx="11">
                  <c:v>2.9612171415899993</c:v>
                </c:pt>
                <c:pt idx="12">
                  <c:v>3.9212239980399999</c:v>
                </c:pt>
                <c:pt idx="13">
                  <c:v>2.9606151104499996</c:v>
                </c:pt>
                <c:pt idx="14">
                  <c:v>4.4829055722199991</c:v>
                </c:pt>
                <c:pt idx="15">
                  <c:v>6.3011853088600009</c:v>
                </c:pt>
                <c:pt idx="16">
                  <c:v>4.3836057091500003</c:v>
                </c:pt>
                <c:pt idx="17">
                  <c:v>3.4256706203400005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0-49E5-9EDA-6C5846948835}"/>
            </c:ext>
          </c:extLst>
        </c:ser>
        <c:ser>
          <c:idx val="2"/>
          <c:order val="2"/>
          <c:tx>
            <c:strRef>
              <c:f>'Bygg Sverige, region og sektor'!$I$30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sektor'!$I$31:$I$48</c:f>
              <c:numCache>
                <c:formatCode>0.0</c:formatCode>
                <c:ptCount val="18"/>
                <c:pt idx="0">
                  <c:v>0.88908621555000023</c:v>
                </c:pt>
                <c:pt idx="1">
                  <c:v>1.2283373028600002</c:v>
                </c:pt>
                <c:pt idx="2">
                  <c:v>1.3992587109600001</c:v>
                </c:pt>
                <c:pt idx="3">
                  <c:v>1.9274462993399999</c:v>
                </c:pt>
                <c:pt idx="4">
                  <c:v>1.07310570871</c:v>
                </c:pt>
                <c:pt idx="5">
                  <c:v>0.74419052683999987</c:v>
                </c:pt>
                <c:pt idx="6">
                  <c:v>1.1381128457200003</c:v>
                </c:pt>
                <c:pt idx="7">
                  <c:v>1.2975728518000003</c:v>
                </c:pt>
                <c:pt idx="8">
                  <c:v>1.3526784846799997</c:v>
                </c:pt>
                <c:pt idx="9">
                  <c:v>1.8282334252200003</c:v>
                </c:pt>
                <c:pt idx="10">
                  <c:v>2.3599991175299997</c:v>
                </c:pt>
                <c:pt idx="11">
                  <c:v>2.5416956121199998</c:v>
                </c:pt>
                <c:pt idx="12">
                  <c:v>1.7988262231200003</c:v>
                </c:pt>
                <c:pt idx="13">
                  <c:v>1.8054785364300001</c:v>
                </c:pt>
                <c:pt idx="14">
                  <c:v>2.2358000875099999</c:v>
                </c:pt>
                <c:pt idx="15">
                  <c:v>1.7596347453800001</c:v>
                </c:pt>
                <c:pt idx="16">
                  <c:v>0.98757041002000001</c:v>
                </c:pt>
                <c:pt idx="17">
                  <c:v>1.2571471138900003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0-49E5-9EDA-6C5846948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Sverige, region og sektor'!$L$30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sektor'!$L$31:$L$48</c:f>
              <c:numCache>
                <c:formatCode>0.0</c:formatCode>
                <c:ptCount val="18"/>
                <c:pt idx="0">
                  <c:v>2.9863200265700001</c:v>
                </c:pt>
                <c:pt idx="1">
                  <c:v>3.1140358740799998</c:v>
                </c:pt>
                <c:pt idx="2">
                  <c:v>2.7630959289799999</c:v>
                </c:pt>
                <c:pt idx="3">
                  <c:v>3.9957511915899997</c:v>
                </c:pt>
                <c:pt idx="4">
                  <c:v>4.5389305428100002</c:v>
                </c:pt>
                <c:pt idx="5">
                  <c:v>3.9384706913200005</c:v>
                </c:pt>
                <c:pt idx="6">
                  <c:v>5.2848164898199999</c:v>
                </c:pt>
                <c:pt idx="7">
                  <c:v>7.4226715522999989</c:v>
                </c:pt>
                <c:pt idx="8">
                  <c:v>10.514546301059999</c:v>
                </c:pt>
                <c:pt idx="9">
                  <c:v>12.507213425400002</c:v>
                </c:pt>
                <c:pt idx="10">
                  <c:v>14.13633775213</c:v>
                </c:pt>
                <c:pt idx="11">
                  <c:v>13.796236379029999</c:v>
                </c:pt>
                <c:pt idx="12">
                  <c:v>10.133427378210001</c:v>
                </c:pt>
                <c:pt idx="13">
                  <c:v>13.252085885510001</c:v>
                </c:pt>
                <c:pt idx="14">
                  <c:v>14.525355235389997</c:v>
                </c:pt>
                <c:pt idx="15">
                  <c:v>12.18628910148</c:v>
                </c:pt>
                <c:pt idx="16">
                  <c:v>8.8260292345099955</c:v>
                </c:pt>
                <c:pt idx="17">
                  <c:v>9.6249479182399984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C-439C-9B70-3F733E21E373}"/>
            </c:ext>
          </c:extLst>
        </c:ser>
        <c:ser>
          <c:idx val="1"/>
          <c:order val="1"/>
          <c:tx>
            <c:strRef>
              <c:f>'Bygg Sverige, region og sektor'!$M$30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sektor'!$M$31:$M$48</c:f>
              <c:numCache>
                <c:formatCode>0.0</c:formatCode>
                <c:ptCount val="18"/>
                <c:pt idx="0">
                  <c:v>4.4921687720700012</c:v>
                </c:pt>
                <c:pt idx="1">
                  <c:v>5.7178045348200017</c:v>
                </c:pt>
                <c:pt idx="2">
                  <c:v>4.1462917381399995</c:v>
                </c:pt>
                <c:pt idx="3">
                  <c:v>2.5374375827000009</c:v>
                </c:pt>
                <c:pt idx="4">
                  <c:v>2.8015490537900001</c:v>
                </c:pt>
                <c:pt idx="5">
                  <c:v>2.99353217661</c:v>
                </c:pt>
                <c:pt idx="6">
                  <c:v>2.9430778629199996</c:v>
                </c:pt>
                <c:pt idx="7">
                  <c:v>2.6553195667399998</c:v>
                </c:pt>
                <c:pt idx="8">
                  <c:v>3.1759799602299994</c:v>
                </c:pt>
                <c:pt idx="9">
                  <c:v>4.2992628742300019</c:v>
                </c:pt>
                <c:pt idx="10">
                  <c:v>3.6850316350499996</c:v>
                </c:pt>
                <c:pt idx="11">
                  <c:v>2.7834096752900002</c:v>
                </c:pt>
                <c:pt idx="12">
                  <c:v>4.2705421664600003</c:v>
                </c:pt>
                <c:pt idx="13">
                  <c:v>6.519034242470001</c:v>
                </c:pt>
                <c:pt idx="14">
                  <c:v>6.1507568857699999</c:v>
                </c:pt>
                <c:pt idx="15">
                  <c:v>6.3212357630299998</c:v>
                </c:pt>
                <c:pt idx="16">
                  <c:v>5.79324417683</c:v>
                </c:pt>
                <c:pt idx="17">
                  <c:v>4.8458065529499992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C-439C-9B70-3F733E21E373}"/>
            </c:ext>
          </c:extLst>
        </c:ser>
        <c:ser>
          <c:idx val="2"/>
          <c:order val="2"/>
          <c:tx>
            <c:strRef>
              <c:f>'Bygg Sverige, region og sektor'!$N$30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sektor'!$N$31:$N$48</c:f>
              <c:numCache>
                <c:formatCode>0.0</c:formatCode>
                <c:ptCount val="18"/>
                <c:pt idx="0">
                  <c:v>0.72090548484999994</c:v>
                </c:pt>
                <c:pt idx="1">
                  <c:v>0.98119667048999992</c:v>
                </c:pt>
                <c:pt idx="2">
                  <c:v>1.1254657616099999</c:v>
                </c:pt>
                <c:pt idx="3">
                  <c:v>1.4036400817800001</c:v>
                </c:pt>
                <c:pt idx="4">
                  <c:v>1.36964883456</c:v>
                </c:pt>
                <c:pt idx="5">
                  <c:v>1.9814309387199995</c:v>
                </c:pt>
                <c:pt idx="6">
                  <c:v>1.9776167628199999</c:v>
                </c:pt>
                <c:pt idx="7">
                  <c:v>2.5960456230900002</c:v>
                </c:pt>
                <c:pt idx="8">
                  <c:v>2.53371289687</c:v>
                </c:pt>
                <c:pt idx="9">
                  <c:v>2.9944885998599995</c:v>
                </c:pt>
                <c:pt idx="10">
                  <c:v>3.3163043893700004</c:v>
                </c:pt>
                <c:pt idx="11">
                  <c:v>3.6476667900000002</c:v>
                </c:pt>
                <c:pt idx="12">
                  <c:v>4.8723927849799997</c:v>
                </c:pt>
                <c:pt idx="13">
                  <c:v>6.7963301170100001</c:v>
                </c:pt>
                <c:pt idx="14">
                  <c:v>5.2176924198599997</c:v>
                </c:pt>
                <c:pt idx="15">
                  <c:v>2.4899824052199997</c:v>
                </c:pt>
                <c:pt idx="16">
                  <c:v>3.91390784756</c:v>
                </c:pt>
                <c:pt idx="17">
                  <c:v>4.2184716842400016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C-439C-9B70-3F733E21E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Sverige, region og sektor'!$Q$30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sektor'!$Q$31:$Q$48</c:f>
              <c:numCache>
                <c:formatCode>0.0</c:formatCode>
                <c:ptCount val="18"/>
                <c:pt idx="0">
                  <c:v>4.0974730935399997</c:v>
                </c:pt>
                <c:pt idx="1">
                  <c:v>2.6120806486300001</c:v>
                </c:pt>
                <c:pt idx="2">
                  <c:v>3.5322048002399997</c:v>
                </c:pt>
                <c:pt idx="3">
                  <c:v>5.222249389129999</c:v>
                </c:pt>
                <c:pt idx="4">
                  <c:v>6.3714894968799998</c:v>
                </c:pt>
                <c:pt idx="5">
                  <c:v>5.5235987573400003</c:v>
                </c:pt>
                <c:pt idx="6">
                  <c:v>6.39778365004</c:v>
                </c:pt>
                <c:pt idx="7">
                  <c:v>8.1987306685499988</c:v>
                </c:pt>
                <c:pt idx="8">
                  <c:v>11.19702667088</c:v>
                </c:pt>
                <c:pt idx="9">
                  <c:v>14.738965145609997</c:v>
                </c:pt>
                <c:pt idx="10">
                  <c:v>18.481864359379998</c:v>
                </c:pt>
                <c:pt idx="11">
                  <c:v>19.700940641379997</c:v>
                </c:pt>
                <c:pt idx="12">
                  <c:v>17.391274702490001</c:v>
                </c:pt>
                <c:pt idx="13">
                  <c:v>16.8884436102</c:v>
                </c:pt>
                <c:pt idx="14">
                  <c:v>20.16214749892</c:v>
                </c:pt>
                <c:pt idx="15">
                  <c:v>17.020067309789997</c:v>
                </c:pt>
                <c:pt idx="16">
                  <c:v>12.33199521533</c:v>
                </c:pt>
                <c:pt idx="17">
                  <c:v>14.385932272459998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C-4E95-AF6D-DD3B105B3D07}"/>
            </c:ext>
          </c:extLst>
        </c:ser>
        <c:ser>
          <c:idx val="1"/>
          <c:order val="1"/>
          <c:tx>
            <c:strRef>
              <c:f>'Bygg Sverige, region og sektor'!$R$30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sektor'!$R$31:$R$48</c:f>
              <c:numCache>
                <c:formatCode>0.0</c:formatCode>
                <c:ptCount val="18"/>
                <c:pt idx="0">
                  <c:v>4.1441534487799991</c:v>
                </c:pt>
                <c:pt idx="1">
                  <c:v>3.8148784296000002</c:v>
                </c:pt>
                <c:pt idx="2">
                  <c:v>3.4308018882699995</c:v>
                </c:pt>
                <c:pt idx="3">
                  <c:v>3.5467947631699999</c:v>
                </c:pt>
                <c:pt idx="4">
                  <c:v>4.41693579914</c:v>
                </c:pt>
                <c:pt idx="5">
                  <c:v>4.889326349790001</c:v>
                </c:pt>
                <c:pt idx="6">
                  <c:v>4.5982113991200002</c:v>
                </c:pt>
                <c:pt idx="7">
                  <c:v>3.8842874368399993</c:v>
                </c:pt>
                <c:pt idx="8">
                  <c:v>4.6070185902499992</c:v>
                </c:pt>
                <c:pt idx="9">
                  <c:v>7.289915238929999</c:v>
                </c:pt>
                <c:pt idx="10">
                  <c:v>8.1041306113800022</c:v>
                </c:pt>
                <c:pt idx="11">
                  <c:v>11.843652085970001</c:v>
                </c:pt>
                <c:pt idx="12">
                  <c:v>15.093673554609996</c:v>
                </c:pt>
                <c:pt idx="13">
                  <c:v>10.455659593779998</c:v>
                </c:pt>
                <c:pt idx="14">
                  <c:v>9.4975713813500011</c:v>
                </c:pt>
                <c:pt idx="15">
                  <c:v>13.469776255740001</c:v>
                </c:pt>
                <c:pt idx="16">
                  <c:v>12.135991589109995</c:v>
                </c:pt>
                <c:pt idx="17">
                  <c:v>8.4070255484899992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C-4E95-AF6D-DD3B105B3D07}"/>
            </c:ext>
          </c:extLst>
        </c:ser>
        <c:ser>
          <c:idx val="2"/>
          <c:order val="2"/>
          <c:tx>
            <c:strRef>
              <c:f>'Bygg Sverige, region og sektor'!$S$30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sektor'!$S$31:$S$48</c:f>
              <c:numCache>
                <c:formatCode>0.0</c:formatCode>
                <c:ptCount val="18"/>
                <c:pt idx="0">
                  <c:v>1.4586476124899999</c:v>
                </c:pt>
                <c:pt idx="1">
                  <c:v>0.90647364235999994</c:v>
                </c:pt>
                <c:pt idx="2">
                  <c:v>1.1767884905300001</c:v>
                </c:pt>
                <c:pt idx="3">
                  <c:v>1.7432277269800001</c:v>
                </c:pt>
                <c:pt idx="4">
                  <c:v>2.1933380771600004</c:v>
                </c:pt>
                <c:pt idx="5">
                  <c:v>1.9805478393600002</c:v>
                </c:pt>
                <c:pt idx="6">
                  <c:v>2.1761382529300004</c:v>
                </c:pt>
                <c:pt idx="7">
                  <c:v>3.2623909573100001</c:v>
                </c:pt>
                <c:pt idx="8">
                  <c:v>3.1969808578299999</c:v>
                </c:pt>
                <c:pt idx="9">
                  <c:v>3.72780973344</c:v>
                </c:pt>
                <c:pt idx="10">
                  <c:v>4.5558993261900005</c:v>
                </c:pt>
                <c:pt idx="11">
                  <c:v>5.6678091117299987</c:v>
                </c:pt>
                <c:pt idx="12">
                  <c:v>7.5482140276499976</c:v>
                </c:pt>
                <c:pt idx="13">
                  <c:v>7.5265148678100005</c:v>
                </c:pt>
                <c:pt idx="14">
                  <c:v>8.5965406367000003</c:v>
                </c:pt>
                <c:pt idx="15">
                  <c:v>7.75260244525</c:v>
                </c:pt>
                <c:pt idx="16">
                  <c:v>6.7584942703300008</c:v>
                </c:pt>
                <c:pt idx="17">
                  <c:v>6.6198810544499977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C-4E95-AF6D-DD3B105B3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Sverige, region og sektor'!$V$30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sektor'!$V$31:$V$48</c:f>
              <c:numCache>
                <c:formatCode>0.0</c:formatCode>
                <c:ptCount val="18"/>
                <c:pt idx="0">
                  <c:v>8.5633304826599961</c:v>
                </c:pt>
                <c:pt idx="1">
                  <c:v>7.1379736991300025</c:v>
                </c:pt>
                <c:pt idx="2">
                  <c:v>7.7613662784400006</c:v>
                </c:pt>
                <c:pt idx="3">
                  <c:v>11.051806572669999</c:v>
                </c:pt>
                <c:pt idx="4">
                  <c:v>12.809022844039994</c:v>
                </c:pt>
                <c:pt idx="5">
                  <c:v>13.250387910360001</c:v>
                </c:pt>
                <c:pt idx="6">
                  <c:v>15.367019731799997</c:v>
                </c:pt>
                <c:pt idx="7">
                  <c:v>23.985319156639992</c:v>
                </c:pt>
                <c:pt idx="8">
                  <c:v>37.789834086390016</c:v>
                </c:pt>
                <c:pt idx="9">
                  <c:v>51.858464505239994</c:v>
                </c:pt>
                <c:pt idx="10">
                  <c:v>49.326734576710003</c:v>
                </c:pt>
                <c:pt idx="11">
                  <c:v>42.429827779270013</c:v>
                </c:pt>
                <c:pt idx="12">
                  <c:v>44.843956275120036</c:v>
                </c:pt>
                <c:pt idx="13">
                  <c:v>50.03381304688002</c:v>
                </c:pt>
                <c:pt idx="14">
                  <c:v>64.340948851040025</c:v>
                </c:pt>
                <c:pt idx="15">
                  <c:v>51.693737630840012</c:v>
                </c:pt>
                <c:pt idx="16">
                  <c:v>31.989899178420011</c:v>
                </c:pt>
                <c:pt idx="17">
                  <c:v>40.245729983589932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B-4FAE-86B3-3DA40834D585}"/>
            </c:ext>
          </c:extLst>
        </c:ser>
        <c:ser>
          <c:idx val="1"/>
          <c:order val="1"/>
          <c:tx>
            <c:strRef>
              <c:f>'Bygg Sverige, region og sektor'!$W$30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sektor'!$W$31:$W$48</c:f>
              <c:numCache>
                <c:formatCode>0.0</c:formatCode>
                <c:ptCount val="18"/>
                <c:pt idx="0">
                  <c:v>21.07850417916001</c:v>
                </c:pt>
                <c:pt idx="1">
                  <c:v>18.148533302610016</c:v>
                </c:pt>
                <c:pt idx="2">
                  <c:v>15.839424812909986</c:v>
                </c:pt>
                <c:pt idx="3">
                  <c:v>18.211026857309996</c:v>
                </c:pt>
                <c:pt idx="4">
                  <c:v>22.070489517419997</c:v>
                </c:pt>
                <c:pt idx="5">
                  <c:v>20.162978627080001</c:v>
                </c:pt>
                <c:pt idx="6">
                  <c:v>21.620013405390004</c:v>
                </c:pt>
                <c:pt idx="7">
                  <c:v>22.474729714980011</c:v>
                </c:pt>
                <c:pt idx="8">
                  <c:v>24.887662304559989</c:v>
                </c:pt>
                <c:pt idx="9">
                  <c:v>27.790419503110016</c:v>
                </c:pt>
                <c:pt idx="10">
                  <c:v>30.125199041259986</c:v>
                </c:pt>
                <c:pt idx="11">
                  <c:v>35.111320490400033</c:v>
                </c:pt>
                <c:pt idx="12">
                  <c:v>35.891466076309996</c:v>
                </c:pt>
                <c:pt idx="13">
                  <c:v>41.39125875118998</c:v>
                </c:pt>
                <c:pt idx="14">
                  <c:v>59.502310538979991</c:v>
                </c:pt>
                <c:pt idx="15">
                  <c:v>60.825639137150098</c:v>
                </c:pt>
                <c:pt idx="16">
                  <c:v>61.951653698509979</c:v>
                </c:pt>
                <c:pt idx="17">
                  <c:v>46.668912154620017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B-4FAE-86B3-3DA40834D585}"/>
            </c:ext>
          </c:extLst>
        </c:ser>
        <c:ser>
          <c:idx val="2"/>
          <c:order val="2"/>
          <c:tx>
            <c:strRef>
              <c:f>'Bygg Sverige, region og sektor'!$X$30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Sverige,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Sverige, region og sektor'!$X$31:$X$48</c:f>
              <c:numCache>
                <c:formatCode>0.0</c:formatCode>
                <c:ptCount val="18"/>
                <c:pt idx="0">
                  <c:v>7.0075009398000008</c:v>
                </c:pt>
                <c:pt idx="1">
                  <c:v>7.8499041874800053</c:v>
                </c:pt>
                <c:pt idx="2">
                  <c:v>8.3869696106899951</c:v>
                </c:pt>
                <c:pt idx="3">
                  <c:v>8.2371758823500034</c:v>
                </c:pt>
                <c:pt idx="4">
                  <c:v>8.4420076364700005</c:v>
                </c:pt>
                <c:pt idx="5">
                  <c:v>8.8229359213499983</c:v>
                </c:pt>
                <c:pt idx="6">
                  <c:v>10.152501702990001</c:v>
                </c:pt>
                <c:pt idx="7">
                  <c:v>12.745119045529997</c:v>
                </c:pt>
                <c:pt idx="8">
                  <c:v>14.750320458339996</c:v>
                </c:pt>
                <c:pt idx="9">
                  <c:v>17.237892021920011</c:v>
                </c:pt>
                <c:pt idx="10">
                  <c:v>21.23710165464</c:v>
                </c:pt>
                <c:pt idx="11">
                  <c:v>23.343271925389999</c:v>
                </c:pt>
                <c:pt idx="12">
                  <c:v>24.690386293289997</c:v>
                </c:pt>
                <c:pt idx="13">
                  <c:v>25.203738523300004</c:v>
                </c:pt>
                <c:pt idx="14">
                  <c:v>26.186608757599991</c:v>
                </c:pt>
                <c:pt idx="15">
                  <c:v>24.36154357261</c:v>
                </c:pt>
                <c:pt idx="16">
                  <c:v>24.742112578939988</c:v>
                </c:pt>
                <c:pt idx="17">
                  <c:v>21.690839360150015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B-4FAE-86B3-3DA40834D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løpende priser'!$H$53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3E-4E72-92F1-24CB20F0A5E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3E-4E72-92F1-24CB20F0A5E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3E-4E72-92F1-24CB20F0A5E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3E-4E72-92F1-24CB20F0A5E6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priser'!$H$57:$H$71</c:f>
              <c:numCache>
                <c:formatCode>_-* #\ ##0_-;\-* #\ ##0_-;_-* "-"??_-;_-@_-</c:formatCode>
                <c:ptCount val="15"/>
                <c:pt idx="0">
                  <c:v>38.74492484337479</c:v>
                </c:pt>
                <c:pt idx="1">
                  <c:v>44.777306642746773</c:v>
                </c:pt>
                <c:pt idx="2">
                  <c:v>48.213117591587164</c:v>
                </c:pt>
                <c:pt idx="3">
                  <c:v>58.248357515215702</c:v>
                </c:pt>
                <c:pt idx="4">
                  <c:v>75.125906044795315</c:v>
                </c:pt>
                <c:pt idx="5">
                  <c:v>103.1360659536427</c:v>
                </c:pt>
                <c:pt idx="6">
                  <c:v>132.65735267071025</c:v>
                </c:pt>
                <c:pt idx="7">
                  <c:v>132.55365759497064</c:v>
                </c:pt>
                <c:pt idx="8">
                  <c:v>114.52173054616867</c:v>
                </c:pt>
                <c:pt idx="9">
                  <c:v>109.58201945404743</c:v>
                </c:pt>
                <c:pt idx="10">
                  <c:v>127.80554283483896</c:v>
                </c:pt>
                <c:pt idx="11">
                  <c:v>161.11732665858563</c:v>
                </c:pt>
                <c:pt idx="12">
                  <c:v>126.95712578441237</c:v>
                </c:pt>
                <c:pt idx="13">
                  <c:v>87.049582012762798</c:v>
                </c:pt>
                <c:pt idx="14">
                  <c:v>106.06182550200278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3E-4E72-92F1-24CB20F0A5E6}"/>
            </c:ext>
          </c:extLst>
        </c:ser>
        <c:ser>
          <c:idx val="1"/>
          <c:order val="1"/>
          <c:tx>
            <c:strRef>
              <c:f>'Skandinavia, løpende priser'!$I$53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33E-4E72-92F1-24CB20F0A5E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3E-4E72-92F1-24CB20F0A5E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33E-4E72-92F1-24CB20F0A5E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33E-4E72-92F1-24CB20F0A5E6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priser'!$I$57:$I$71</c:f>
              <c:numCache>
                <c:formatCode>_-* #\ ##0_-;\-* #\ ##0_-;_-* "-"??_-;_-@_-</c:formatCode>
                <c:ptCount val="15"/>
                <c:pt idx="0">
                  <c:v>33.919367815200282</c:v>
                </c:pt>
                <c:pt idx="1">
                  <c:v>44.35379653764987</c:v>
                </c:pt>
                <c:pt idx="2">
                  <c:v>43.908004174294156</c:v>
                </c:pt>
                <c:pt idx="3">
                  <c:v>40.844044974366554</c:v>
                </c:pt>
                <c:pt idx="4">
                  <c:v>41.314313417036566</c:v>
                </c:pt>
                <c:pt idx="5">
                  <c:v>45.359490398209779</c:v>
                </c:pt>
                <c:pt idx="6">
                  <c:v>55.406610908367441</c:v>
                </c:pt>
                <c:pt idx="7">
                  <c:v>56.823944108238599</c:v>
                </c:pt>
                <c:pt idx="8">
                  <c:v>64.913136557038911</c:v>
                </c:pt>
                <c:pt idx="9">
                  <c:v>70.335592760015857</c:v>
                </c:pt>
                <c:pt idx="10">
                  <c:v>71.631379329561668</c:v>
                </c:pt>
                <c:pt idx="11">
                  <c:v>94.706350455042042</c:v>
                </c:pt>
                <c:pt idx="12">
                  <c:v>102.59389633688176</c:v>
                </c:pt>
                <c:pt idx="13">
                  <c:v>98.168759074146934</c:v>
                </c:pt>
                <c:pt idx="14">
                  <c:v>76.408953675623465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3E-4E72-92F1-24CB20F0A5E6}"/>
            </c:ext>
          </c:extLst>
        </c:ser>
        <c:ser>
          <c:idx val="2"/>
          <c:order val="2"/>
          <c:tx>
            <c:strRef>
              <c:f>'Skandinavia, løpende priser'!$J$53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33E-4E72-92F1-24CB20F0A5E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33E-4E72-92F1-24CB20F0A5E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33E-4E72-92F1-24CB20F0A5E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33E-4E72-92F1-24CB20F0A5E6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priser'!$J$57:$J$71</c:f>
              <c:numCache>
                <c:formatCode>_-* #\ ##0_-;\-* #\ ##0_-;_-* "-"??_-;_-@_-</c:formatCode>
                <c:ptCount val="15"/>
                <c:pt idx="0">
                  <c:v>17.686693883011692</c:v>
                </c:pt>
                <c:pt idx="1">
                  <c:v>17.469877874046059</c:v>
                </c:pt>
                <c:pt idx="2">
                  <c:v>17.682592233729384</c:v>
                </c:pt>
                <c:pt idx="3">
                  <c:v>21.915513070858932</c:v>
                </c:pt>
                <c:pt idx="4">
                  <c:v>28.170096011780899</c:v>
                </c:pt>
                <c:pt idx="5">
                  <c:v>30.965285862930109</c:v>
                </c:pt>
                <c:pt idx="6">
                  <c:v>36.654104780847511</c:v>
                </c:pt>
                <c:pt idx="7">
                  <c:v>42.216563938281276</c:v>
                </c:pt>
                <c:pt idx="8">
                  <c:v>45.87897253828109</c:v>
                </c:pt>
                <c:pt idx="9">
                  <c:v>47.344555345599787</c:v>
                </c:pt>
                <c:pt idx="10">
                  <c:v>50.199996725393447</c:v>
                </c:pt>
                <c:pt idx="11">
                  <c:v>51.418724432958832</c:v>
                </c:pt>
                <c:pt idx="12">
                  <c:v>43.272973499598514</c:v>
                </c:pt>
                <c:pt idx="13">
                  <c:v>42.659510371699007</c:v>
                </c:pt>
                <c:pt idx="14">
                  <c:v>40.654372553795277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33E-4E72-92F1-24CB20F0A5E6}"/>
            </c:ext>
          </c:extLst>
        </c:ser>
        <c:ser>
          <c:idx val="3"/>
          <c:order val="3"/>
          <c:tx>
            <c:strRef>
              <c:f>'Skandinavia, løpende priser'!$K$53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33E-4E72-92F1-24CB20F0A5E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33E-4E72-92F1-24CB20F0A5E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33E-4E72-92F1-24CB20F0A5E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33E-4E72-92F1-24CB20F0A5E6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priser'!$K$57:$K$71</c:f>
              <c:numCache>
                <c:formatCode>_-* #\ ##0_-;\-* #\ ##0_-;_-* "-"??_-;_-@_-</c:formatCode>
                <c:ptCount val="15"/>
                <c:pt idx="0">
                  <c:v>63.849564399999998</c:v>
                </c:pt>
                <c:pt idx="1">
                  <c:v>73.443572400000008</c:v>
                </c:pt>
                <c:pt idx="2">
                  <c:v>71.375507800000008</c:v>
                </c:pt>
                <c:pt idx="3">
                  <c:v>78.301310999999998</c:v>
                </c:pt>
                <c:pt idx="4">
                  <c:v>78.588513599999999</c:v>
                </c:pt>
                <c:pt idx="5">
                  <c:v>77.10823640000001</c:v>
                </c:pt>
                <c:pt idx="6">
                  <c:v>79.477915199999998</c:v>
                </c:pt>
                <c:pt idx="7">
                  <c:v>87.371354400000001</c:v>
                </c:pt>
                <c:pt idx="8">
                  <c:v>101.08708</c:v>
                </c:pt>
                <c:pt idx="9">
                  <c:v>117.76953639999999</c:v>
                </c:pt>
                <c:pt idx="10">
                  <c:v>113.15576560000001</c:v>
                </c:pt>
                <c:pt idx="11">
                  <c:v>137.10578599999999</c:v>
                </c:pt>
                <c:pt idx="12">
                  <c:v>151.15297840000002</c:v>
                </c:pt>
                <c:pt idx="13">
                  <c:v>147.64672958951999</c:v>
                </c:pt>
                <c:pt idx="14">
                  <c:v>148.50696545074064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33E-4E72-92F1-24CB20F0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Danmark, region og sektor'!$B$30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sektor'!$B$31:$B$48</c:f>
              <c:numCache>
                <c:formatCode>0.0</c:formatCode>
                <c:ptCount val="18"/>
                <c:pt idx="0">
                  <c:v>9.7858476412500011</c:v>
                </c:pt>
                <c:pt idx="1">
                  <c:v>4.3954108000399996</c:v>
                </c:pt>
                <c:pt idx="2">
                  <c:v>2.8075952845500001</c:v>
                </c:pt>
                <c:pt idx="3">
                  <c:v>6.311622604680001</c:v>
                </c:pt>
                <c:pt idx="4">
                  <c:v>7.1935513690199988</c:v>
                </c:pt>
                <c:pt idx="5">
                  <c:v>5.742587315739998</c:v>
                </c:pt>
                <c:pt idx="6">
                  <c:v>5.6618537800400013</c:v>
                </c:pt>
                <c:pt idx="7">
                  <c:v>9.2283175551099923</c:v>
                </c:pt>
                <c:pt idx="8">
                  <c:v>14.921190799440009</c:v>
                </c:pt>
                <c:pt idx="9">
                  <c:v>19.567043227020001</c:v>
                </c:pt>
                <c:pt idx="10">
                  <c:v>18.043233453220001</c:v>
                </c:pt>
                <c:pt idx="11">
                  <c:v>19.842931789990004</c:v>
                </c:pt>
                <c:pt idx="12">
                  <c:v>22.904762410279982</c:v>
                </c:pt>
                <c:pt idx="13">
                  <c:v>22.972015631640009</c:v>
                </c:pt>
                <c:pt idx="14">
                  <c:v>27.36757382299999</c:v>
                </c:pt>
                <c:pt idx="15">
                  <c:v>21.969889161639994</c:v>
                </c:pt>
                <c:pt idx="16">
                  <c:v>18.357987123420003</c:v>
                </c:pt>
                <c:pt idx="17">
                  <c:v>18.785348949510006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C-4883-B2B6-41B960EDDBBD}"/>
            </c:ext>
          </c:extLst>
        </c:ser>
        <c:ser>
          <c:idx val="1"/>
          <c:order val="1"/>
          <c:tx>
            <c:strRef>
              <c:f>'Bygg Danmark, region og sektor'!$C$30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sektor'!$C$31:$C$48</c:f>
              <c:numCache>
                <c:formatCode>0.0</c:formatCode>
                <c:ptCount val="18"/>
                <c:pt idx="0">
                  <c:v>12.506936535869993</c:v>
                </c:pt>
                <c:pt idx="1">
                  <c:v>13.728709528200003</c:v>
                </c:pt>
                <c:pt idx="2">
                  <c:v>9.2806168423999971</c:v>
                </c:pt>
                <c:pt idx="3">
                  <c:v>7.2524987202500002</c:v>
                </c:pt>
                <c:pt idx="4">
                  <c:v>8.1061837819200004</c:v>
                </c:pt>
                <c:pt idx="5">
                  <c:v>7.7916749548900013</c:v>
                </c:pt>
                <c:pt idx="6">
                  <c:v>7.2899951558499998</c:v>
                </c:pt>
                <c:pt idx="7">
                  <c:v>9.2110057676199979</c:v>
                </c:pt>
                <c:pt idx="8">
                  <c:v>9.8239370603700014</c:v>
                </c:pt>
                <c:pt idx="9">
                  <c:v>9.6478384277100027</c:v>
                </c:pt>
                <c:pt idx="10">
                  <c:v>8.3774730415899956</c:v>
                </c:pt>
                <c:pt idx="11">
                  <c:v>10.642308827269996</c:v>
                </c:pt>
                <c:pt idx="12">
                  <c:v>10.583689743670005</c:v>
                </c:pt>
                <c:pt idx="13">
                  <c:v>14.857433733399997</c:v>
                </c:pt>
                <c:pt idx="14">
                  <c:v>15.98305945491</c:v>
                </c:pt>
                <c:pt idx="15">
                  <c:v>8.9402927009500033</c:v>
                </c:pt>
                <c:pt idx="16">
                  <c:v>7.7122716439099968</c:v>
                </c:pt>
                <c:pt idx="17">
                  <c:v>9.2091760401899965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C-4883-B2B6-41B960EDDBBD}"/>
            </c:ext>
          </c:extLst>
        </c:ser>
        <c:ser>
          <c:idx val="2"/>
          <c:order val="2"/>
          <c:tx>
            <c:strRef>
              <c:f>'Bygg Danmark, region og sektor'!$D$30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sektor'!$D$31:$D$48</c:f>
              <c:numCache>
                <c:formatCode>0.0</c:formatCode>
                <c:ptCount val="18"/>
                <c:pt idx="0">
                  <c:v>2.3613798324999995</c:v>
                </c:pt>
                <c:pt idx="1">
                  <c:v>2.2929226512599987</c:v>
                </c:pt>
                <c:pt idx="2">
                  <c:v>2.7682339423899998</c:v>
                </c:pt>
                <c:pt idx="3">
                  <c:v>4.0817266147500009</c:v>
                </c:pt>
                <c:pt idx="4">
                  <c:v>4.1036119636299988</c:v>
                </c:pt>
                <c:pt idx="5">
                  <c:v>4.9476244728200012</c:v>
                </c:pt>
                <c:pt idx="6">
                  <c:v>6.0019737084200004</c:v>
                </c:pt>
                <c:pt idx="7">
                  <c:v>4.2210238615500026</c:v>
                </c:pt>
                <c:pt idx="8">
                  <c:v>3.4589645669099993</c:v>
                </c:pt>
                <c:pt idx="9">
                  <c:v>3.6510784574900006</c:v>
                </c:pt>
                <c:pt idx="10">
                  <c:v>4.0163993410600005</c:v>
                </c:pt>
                <c:pt idx="11">
                  <c:v>4.3590879732899994</c:v>
                </c:pt>
                <c:pt idx="12">
                  <c:v>4.6189819115800015</c:v>
                </c:pt>
                <c:pt idx="13">
                  <c:v>5.4035121985900023</c:v>
                </c:pt>
                <c:pt idx="14">
                  <c:v>4.7722914103100011</c:v>
                </c:pt>
                <c:pt idx="15">
                  <c:v>5.4172850885399999</c:v>
                </c:pt>
                <c:pt idx="16">
                  <c:v>3.55834141837</c:v>
                </c:pt>
                <c:pt idx="17">
                  <c:v>3.0362799965400029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C-4883-B2B6-41B960EDD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Danmark, region og sektor'!$G$30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sektor'!$G$31:$G$48</c:f>
              <c:numCache>
                <c:formatCode>0.0</c:formatCode>
                <c:ptCount val="18"/>
                <c:pt idx="0">
                  <c:v>7.5602429482299982</c:v>
                </c:pt>
                <c:pt idx="1">
                  <c:v>5.4903659009999979</c:v>
                </c:pt>
                <c:pt idx="2">
                  <c:v>3.9545328579199999</c:v>
                </c:pt>
                <c:pt idx="3">
                  <c:v>5.5198367766800001</c:v>
                </c:pt>
                <c:pt idx="4">
                  <c:v>6.8803817468200013</c:v>
                </c:pt>
                <c:pt idx="5">
                  <c:v>4.7594506245000012</c:v>
                </c:pt>
                <c:pt idx="6">
                  <c:v>3.9220987024800014</c:v>
                </c:pt>
                <c:pt idx="7">
                  <c:v>6.2482728144000008</c:v>
                </c:pt>
                <c:pt idx="8">
                  <c:v>8.3147914880099965</c:v>
                </c:pt>
                <c:pt idx="9">
                  <c:v>10.346743417120001</c:v>
                </c:pt>
                <c:pt idx="10">
                  <c:v>11.840848532500004</c:v>
                </c:pt>
                <c:pt idx="11">
                  <c:v>16.425535816740009</c:v>
                </c:pt>
                <c:pt idx="12">
                  <c:v>18.035337105459998</c:v>
                </c:pt>
                <c:pt idx="13">
                  <c:v>18.054783315429997</c:v>
                </c:pt>
                <c:pt idx="14">
                  <c:v>16.62545177777999</c:v>
                </c:pt>
                <c:pt idx="15">
                  <c:v>11.997244437619996</c:v>
                </c:pt>
                <c:pt idx="16">
                  <c:v>9.7348499864600075</c:v>
                </c:pt>
                <c:pt idx="17">
                  <c:v>10.770836773509993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E-421D-867F-8500D7452B96}"/>
            </c:ext>
          </c:extLst>
        </c:ser>
        <c:ser>
          <c:idx val="1"/>
          <c:order val="1"/>
          <c:tx>
            <c:strRef>
              <c:f>'Bygg Danmark, region og sektor'!$H$30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sektor'!$H$31:$H$48</c:f>
              <c:numCache>
                <c:formatCode>0.0</c:formatCode>
                <c:ptCount val="18"/>
                <c:pt idx="0">
                  <c:v>28.655498759899988</c:v>
                </c:pt>
                <c:pt idx="1">
                  <c:v>26.471661555699995</c:v>
                </c:pt>
                <c:pt idx="2">
                  <c:v>17.86823407408</c:v>
                </c:pt>
                <c:pt idx="3">
                  <c:v>16.405932489629997</c:v>
                </c:pt>
                <c:pt idx="4">
                  <c:v>16.16175311252</c:v>
                </c:pt>
                <c:pt idx="5">
                  <c:v>15.227769422110004</c:v>
                </c:pt>
                <c:pt idx="6">
                  <c:v>14.713433729629999</c:v>
                </c:pt>
                <c:pt idx="7">
                  <c:v>13.438547259409999</c:v>
                </c:pt>
                <c:pt idx="8">
                  <c:v>12.926596504510002</c:v>
                </c:pt>
                <c:pt idx="9">
                  <c:v>15.056746267640001</c:v>
                </c:pt>
                <c:pt idx="10">
                  <c:v>14.621792091960003</c:v>
                </c:pt>
                <c:pt idx="11">
                  <c:v>14.250291130560003</c:v>
                </c:pt>
                <c:pt idx="12">
                  <c:v>14.288233180630002</c:v>
                </c:pt>
                <c:pt idx="13">
                  <c:v>15.919269789339998</c:v>
                </c:pt>
                <c:pt idx="14">
                  <c:v>21.744482757400004</c:v>
                </c:pt>
                <c:pt idx="15">
                  <c:v>25.492805721109992</c:v>
                </c:pt>
                <c:pt idx="16">
                  <c:v>19.83244507813</c:v>
                </c:pt>
                <c:pt idx="17">
                  <c:v>17.216355230350008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E-421D-867F-8500D7452B96}"/>
            </c:ext>
          </c:extLst>
        </c:ser>
        <c:ser>
          <c:idx val="2"/>
          <c:order val="2"/>
          <c:tx>
            <c:strRef>
              <c:f>'Bygg Danmark, region og sektor'!$I$30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sektor'!$I$31:$I$48</c:f>
              <c:numCache>
                <c:formatCode>0.0</c:formatCode>
                <c:ptCount val="18"/>
                <c:pt idx="0">
                  <c:v>2.9223329177799999</c:v>
                </c:pt>
                <c:pt idx="1">
                  <c:v>3.395288811189999</c:v>
                </c:pt>
                <c:pt idx="2">
                  <c:v>4.4741220455499988</c:v>
                </c:pt>
                <c:pt idx="3">
                  <c:v>4.4920083513100018</c:v>
                </c:pt>
                <c:pt idx="4">
                  <c:v>4.2362380856899993</c:v>
                </c:pt>
                <c:pt idx="5">
                  <c:v>4.4728795754200004</c:v>
                </c:pt>
                <c:pt idx="6">
                  <c:v>5.0817726552400018</c:v>
                </c:pt>
                <c:pt idx="7">
                  <c:v>5.7220631486599993</c:v>
                </c:pt>
                <c:pt idx="8">
                  <c:v>6.2483045589599993</c:v>
                </c:pt>
                <c:pt idx="9">
                  <c:v>5.9752210008799995</c:v>
                </c:pt>
                <c:pt idx="10">
                  <c:v>5.5453743936800004</c:v>
                </c:pt>
                <c:pt idx="11">
                  <c:v>4.1122006651600014</c:v>
                </c:pt>
                <c:pt idx="12">
                  <c:v>3.7390596737800004</c:v>
                </c:pt>
                <c:pt idx="13">
                  <c:v>3.5002826966099989</c:v>
                </c:pt>
                <c:pt idx="14">
                  <c:v>3.58095552766</c:v>
                </c:pt>
                <c:pt idx="15">
                  <c:v>3.1437100099800013</c:v>
                </c:pt>
                <c:pt idx="16">
                  <c:v>2.4814993054900003</c:v>
                </c:pt>
                <c:pt idx="17">
                  <c:v>2.6814728311900002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DE-421D-867F-8500D7452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Danmark, region og sektor'!$L$30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sektor'!$L$31:$L$48</c:f>
              <c:numCache>
                <c:formatCode>0.0</c:formatCode>
                <c:ptCount val="18"/>
                <c:pt idx="0">
                  <c:v>2.5831279599200005</c:v>
                </c:pt>
                <c:pt idx="1">
                  <c:v>1.7388777843599996</c:v>
                </c:pt>
                <c:pt idx="2">
                  <c:v>1.0974029068800002</c:v>
                </c:pt>
                <c:pt idx="3">
                  <c:v>1.7105569304999999</c:v>
                </c:pt>
                <c:pt idx="4">
                  <c:v>2.8446138722099983</c:v>
                </c:pt>
                <c:pt idx="5">
                  <c:v>2.5831564454600002</c:v>
                </c:pt>
                <c:pt idx="6">
                  <c:v>1.7860723677699997</c:v>
                </c:pt>
                <c:pt idx="7">
                  <c:v>2.2848822577200001</c:v>
                </c:pt>
                <c:pt idx="8">
                  <c:v>2.9776807309199991</c:v>
                </c:pt>
                <c:pt idx="9">
                  <c:v>3.9939873053999988</c:v>
                </c:pt>
                <c:pt idx="10">
                  <c:v>5.9166868098599981</c:v>
                </c:pt>
                <c:pt idx="11">
                  <c:v>6.1203301509300001</c:v>
                </c:pt>
                <c:pt idx="12">
                  <c:v>4.9760166972299995</c:v>
                </c:pt>
                <c:pt idx="13">
                  <c:v>4.6688044228399992</c:v>
                </c:pt>
                <c:pt idx="14">
                  <c:v>4.838359679199999</c:v>
                </c:pt>
                <c:pt idx="15">
                  <c:v>3.5459765111699983</c:v>
                </c:pt>
                <c:pt idx="16">
                  <c:v>2.8121749884700007</c:v>
                </c:pt>
                <c:pt idx="17">
                  <c:v>3.1617976399000001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1-4F7F-AC5D-4DC16DC595AE}"/>
            </c:ext>
          </c:extLst>
        </c:ser>
        <c:ser>
          <c:idx val="1"/>
          <c:order val="1"/>
          <c:tx>
            <c:strRef>
              <c:f>'Bygg Danmark, region og sektor'!$M$30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sektor'!$M$31:$M$48</c:f>
              <c:numCache>
                <c:formatCode>0.0</c:formatCode>
                <c:ptCount val="18"/>
                <c:pt idx="0">
                  <c:v>13.674781366610002</c:v>
                </c:pt>
                <c:pt idx="1">
                  <c:v>11.99832939601</c:v>
                </c:pt>
                <c:pt idx="2">
                  <c:v>7.2951157897699996</c:v>
                </c:pt>
                <c:pt idx="3">
                  <c:v>7.4023231130500013</c:v>
                </c:pt>
                <c:pt idx="4">
                  <c:v>7.6182752193199992</c:v>
                </c:pt>
                <c:pt idx="5">
                  <c:v>7.0167463866199995</c:v>
                </c:pt>
                <c:pt idx="6">
                  <c:v>6.8848626501900023</c:v>
                </c:pt>
                <c:pt idx="7">
                  <c:v>6.2395047576800007</c:v>
                </c:pt>
                <c:pt idx="8">
                  <c:v>6.4497426450599997</c:v>
                </c:pt>
                <c:pt idx="9">
                  <c:v>5.893976547450003</c:v>
                </c:pt>
                <c:pt idx="10">
                  <c:v>6.5227355206399995</c:v>
                </c:pt>
                <c:pt idx="11">
                  <c:v>6.4810768319099976</c:v>
                </c:pt>
                <c:pt idx="12">
                  <c:v>5.5894488883500006</c:v>
                </c:pt>
                <c:pt idx="13">
                  <c:v>6.139710312670001</c:v>
                </c:pt>
                <c:pt idx="14">
                  <c:v>7.5734312205200016</c:v>
                </c:pt>
                <c:pt idx="15">
                  <c:v>7.070045351160001</c:v>
                </c:pt>
                <c:pt idx="16">
                  <c:v>5.6276364966299992</c:v>
                </c:pt>
                <c:pt idx="17">
                  <c:v>5.9077375548100024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1-4F7F-AC5D-4DC16DC595AE}"/>
            </c:ext>
          </c:extLst>
        </c:ser>
        <c:ser>
          <c:idx val="2"/>
          <c:order val="2"/>
          <c:tx>
            <c:strRef>
              <c:f>'Bygg Danmark, region og sektor'!$N$30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sektor'!$N$31:$N$48</c:f>
              <c:numCache>
                <c:formatCode>0.0</c:formatCode>
                <c:ptCount val="18"/>
                <c:pt idx="0">
                  <c:v>1.5368829939200002</c:v>
                </c:pt>
                <c:pt idx="1">
                  <c:v>1.2993202802299995</c:v>
                </c:pt>
                <c:pt idx="2">
                  <c:v>1.1666247794299998</c:v>
                </c:pt>
                <c:pt idx="3">
                  <c:v>1.6566200359700007</c:v>
                </c:pt>
                <c:pt idx="4">
                  <c:v>1.9905013913100005</c:v>
                </c:pt>
                <c:pt idx="5">
                  <c:v>2.5337434519999995</c:v>
                </c:pt>
                <c:pt idx="6">
                  <c:v>2.5126560943399996</c:v>
                </c:pt>
                <c:pt idx="7">
                  <c:v>1.8571058199999999</c:v>
                </c:pt>
                <c:pt idx="8">
                  <c:v>2.0607891130400002</c:v>
                </c:pt>
                <c:pt idx="9">
                  <c:v>1.86736628021</c:v>
                </c:pt>
                <c:pt idx="10">
                  <c:v>1.60506809519</c:v>
                </c:pt>
                <c:pt idx="11">
                  <c:v>1.3686345980000001</c:v>
                </c:pt>
                <c:pt idx="12">
                  <c:v>1.5776432766200001</c:v>
                </c:pt>
                <c:pt idx="13">
                  <c:v>1.3089061418299994</c:v>
                </c:pt>
                <c:pt idx="14">
                  <c:v>1.1407452336199999</c:v>
                </c:pt>
                <c:pt idx="15">
                  <c:v>1.1693240418200004</c:v>
                </c:pt>
                <c:pt idx="16">
                  <c:v>0.99462999963999998</c:v>
                </c:pt>
                <c:pt idx="17">
                  <c:v>1.0795578529200005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1-4F7F-AC5D-4DC16DC59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Danmark, region og sektor'!$Q$30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sektor'!$Q$31:$Q$48</c:f>
              <c:numCache>
                <c:formatCode>0.0</c:formatCode>
                <c:ptCount val="18"/>
                <c:pt idx="0">
                  <c:v>4.1277680035899991</c:v>
                </c:pt>
                <c:pt idx="1">
                  <c:v>2.0349909840999998</c:v>
                </c:pt>
                <c:pt idx="2">
                  <c:v>1.1843554908200002</c:v>
                </c:pt>
                <c:pt idx="3">
                  <c:v>1.7298604077700002</c:v>
                </c:pt>
                <c:pt idx="4">
                  <c:v>1.6424433385499999</c:v>
                </c:pt>
                <c:pt idx="5">
                  <c:v>1.2602561721799999</c:v>
                </c:pt>
                <c:pt idx="6">
                  <c:v>1.2402302814400004</c:v>
                </c:pt>
                <c:pt idx="7">
                  <c:v>1.5146171419899999</c:v>
                </c:pt>
                <c:pt idx="8">
                  <c:v>2.1855494272300007</c:v>
                </c:pt>
                <c:pt idx="9">
                  <c:v>3.1329092863000003</c:v>
                </c:pt>
                <c:pt idx="10">
                  <c:v>4.4366597314199998</c:v>
                </c:pt>
                <c:pt idx="11">
                  <c:v>5.3511697448100017</c:v>
                </c:pt>
                <c:pt idx="12">
                  <c:v>6.0456631808999992</c:v>
                </c:pt>
                <c:pt idx="13">
                  <c:v>5.9622014431499997</c:v>
                </c:pt>
                <c:pt idx="14">
                  <c:v>7.1815268862799986</c:v>
                </c:pt>
                <c:pt idx="15">
                  <c:v>7.0893463130599983</c:v>
                </c:pt>
                <c:pt idx="16">
                  <c:v>4.6736858163799981</c:v>
                </c:pt>
                <c:pt idx="17">
                  <c:v>4.5232167048199976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4-4171-B969-95EE5D66F95F}"/>
            </c:ext>
          </c:extLst>
        </c:ser>
        <c:ser>
          <c:idx val="1"/>
          <c:order val="1"/>
          <c:tx>
            <c:strRef>
              <c:f>'Bygg Danmark, region og sektor'!$R$30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sektor'!$R$31:$R$48</c:f>
              <c:numCache>
                <c:formatCode>0.0</c:formatCode>
                <c:ptCount val="18"/>
                <c:pt idx="0">
                  <c:v>11.687800202810001</c:v>
                </c:pt>
                <c:pt idx="1">
                  <c:v>9.7255797621399971</c:v>
                </c:pt>
                <c:pt idx="2">
                  <c:v>5.5438807259600003</c:v>
                </c:pt>
                <c:pt idx="3">
                  <c:v>4.5249824610099996</c:v>
                </c:pt>
                <c:pt idx="4">
                  <c:v>4.5196688724999987</c:v>
                </c:pt>
                <c:pt idx="5">
                  <c:v>4.3136975987199992</c:v>
                </c:pt>
                <c:pt idx="6">
                  <c:v>5.4276396081600007</c:v>
                </c:pt>
                <c:pt idx="7">
                  <c:v>4.7774981452600001</c:v>
                </c:pt>
                <c:pt idx="8">
                  <c:v>4.9799042114600001</c:v>
                </c:pt>
                <c:pt idx="9">
                  <c:v>8.3850014528999992</c:v>
                </c:pt>
                <c:pt idx="10">
                  <c:v>7.6660878415800005</c:v>
                </c:pt>
                <c:pt idx="11">
                  <c:v>6.4828223851600022</c:v>
                </c:pt>
                <c:pt idx="12">
                  <c:v>5.1170558374800015</c:v>
                </c:pt>
                <c:pt idx="13">
                  <c:v>6.1423626637199993</c:v>
                </c:pt>
                <c:pt idx="14">
                  <c:v>7.1222061061600002</c:v>
                </c:pt>
                <c:pt idx="15">
                  <c:v>5.9208340833899991</c:v>
                </c:pt>
                <c:pt idx="16">
                  <c:v>7.8026936379300009</c:v>
                </c:pt>
                <c:pt idx="17">
                  <c:v>6.0927214358200015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4-4171-B969-95EE5D66F95F}"/>
            </c:ext>
          </c:extLst>
        </c:ser>
        <c:ser>
          <c:idx val="2"/>
          <c:order val="2"/>
          <c:tx>
            <c:strRef>
              <c:f>'Bygg Danmark, region og sektor'!$S$30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sektor'!$S$31:$S$48</c:f>
              <c:numCache>
                <c:formatCode>0.0</c:formatCode>
                <c:ptCount val="18"/>
                <c:pt idx="0">
                  <c:v>1.3225910324800003</c:v>
                </c:pt>
                <c:pt idx="1">
                  <c:v>1.4498443131899998</c:v>
                </c:pt>
                <c:pt idx="2">
                  <c:v>1.4647765468999994</c:v>
                </c:pt>
                <c:pt idx="3">
                  <c:v>1.8528399666599995</c:v>
                </c:pt>
                <c:pt idx="4">
                  <c:v>2.504552909590001</c:v>
                </c:pt>
                <c:pt idx="5">
                  <c:v>2.2544686460099999</c:v>
                </c:pt>
                <c:pt idx="6">
                  <c:v>1.72514907503</c:v>
                </c:pt>
                <c:pt idx="7">
                  <c:v>1.8921010178</c:v>
                </c:pt>
                <c:pt idx="8">
                  <c:v>1.7859614727599999</c:v>
                </c:pt>
                <c:pt idx="9">
                  <c:v>2.1754688154199999</c:v>
                </c:pt>
                <c:pt idx="10">
                  <c:v>2.1125467093999997</c:v>
                </c:pt>
                <c:pt idx="11">
                  <c:v>1.5399308137400003</c:v>
                </c:pt>
                <c:pt idx="12">
                  <c:v>1.3934162986199998</c:v>
                </c:pt>
                <c:pt idx="13">
                  <c:v>1.5384075553100007</c:v>
                </c:pt>
                <c:pt idx="14">
                  <c:v>1.4234459766199998</c:v>
                </c:pt>
                <c:pt idx="15">
                  <c:v>1.2549897768799998</c:v>
                </c:pt>
                <c:pt idx="16">
                  <c:v>0.73666956543999962</c:v>
                </c:pt>
                <c:pt idx="17">
                  <c:v>0.88816093960999987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4-4171-B969-95EE5D66F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Danmark, region og sektor'!$V$30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sektor'!$V$31:$V$48</c:f>
              <c:numCache>
                <c:formatCode>0.0</c:formatCode>
                <c:ptCount val="18"/>
                <c:pt idx="0">
                  <c:v>5.5135106716000006</c:v>
                </c:pt>
                <c:pt idx="1">
                  <c:v>4.0113451640699997</c:v>
                </c:pt>
                <c:pt idx="2">
                  <c:v>2.9510799846300002</c:v>
                </c:pt>
                <c:pt idx="3">
                  <c:v>3.428496130470001</c:v>
                </c:pt>
                <c:pt idx="4">
                  <c:v>3.7013303174299992</c:v>
                </c:pt>
                <c:pt idx="5">
                  <c:v>3.2345625021600002</c:v>
                </c:pt>
                <c:pt idx="6">
                  <c:v>2.6906042515499995</c:v>
                </c:pt>
                <c:pt idx="7">
                  <c:v>2.500637996850001</c:v>
                </c:pt>
                <c:pt idx="8">
                  <c:v>3.3482283270699997</c:v>
                </c:pt>
                <c:pt idx="9">
                  <c:v>5.5640008408200012</c:v>
                </c:pt>
                <c:pt idx="10">
                  <c:v>7.425345429160001</c:v>
                </c:pt>
                <c:pt idx="11">
                  <c:v>10.136424066960004</c:v>
                </c:pt>
                <c:pt idx="12">
                  <c:v>10.315267227029997</c:v>
                </c:pt>
                <c:pt idx="13">
                  <c:v>9.5585483356000012</c:v>
                </c:pt>
                <c:pt idx="14">
                  <c:v>10.483697011169998</c:v>
                </c:pt>
                <c:pt idx="15">
                  <c:v>9.1745681568399959</c:v>
                </c:pt>
                <c:pt idx="16">
                  <c:v>5.8515545718800013</c:v>
                </c:pt>
                <c:pt idx="17">
                  <c:v>6.4607463477699989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8-4BAB-BC75-2B68D927707C}"/>
            </c:ext>
          </c:extLst>
        </c:ser>
        <c:ser>
          <c:idx val="1"/>
          <c:order val="1"/>
          <c:tx>
            <c:strRef>
              <c:f>'Bygg Danmark, region og sektor'!$W$30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sektor'!$W$31:$W$48</c:f>
              <c:numCache>
                <c:formatCode>0.0</c:formatCode>
                <c:ptCount val="18"/>
                <c:pt idx="0">
                  <c:v>24.932187395309999</c:v>
                </c:pt>
                <c:pt idx="1">
                  <c:v>21.694547711699997</c:v>
                </c:pt>
                <c:pt idx="2">
                  <c:v>14.037147561540001</c:v>
                </c:pt>
                <c:pt idx="3">
                  <c:v>12.406597399310005</c:v>
                </c:pt>
                <c:pt idx="4">
                  <c:v>12.634301377490001</c:v>
                </c:pt>
                <c:pt idx="5">
                  <c:v>12.872124484650003</c:v>
                </c:pt>
                <c:pt idx="6">
                  <c:v>12.502777339400001</c:v>
                </c:pt>
                <c:pt idx="7">
                  <c:v>13.847550364450001</c:v>
                </c:pt>
                <c:pt idx="8">
                  <c:v>14.261439702380002</c:v>
                </c:pt>
                <c:pt idx="9">
                  <c:v>13.294345598810006</c:v>
                </c:pt>
                <c:pt idx="10">
                  <c:v>12.342136241099995</c:v>
                </c:pt>
                <c:pt idx="11">
                  <c:v>11.931014811890003</c:v>
                </c:pt>
                <c:pt idx="12">
                  <c:v>14.046546766310001</c:v>
                </c:pt>
                <c:pt idx="13">
                  <c:v>15.596153469970004</c:v>
                </c:pt>
                <c:pt idx="14">
                  <c:v>17.448376103770002</c:v>
                </c:pt>
                <c:pt idx="15">
                  <c:v>17.054844612180002</c:v>
                </c:pt>
                <c:pt idx="16">
                  <c:v>14.348099443469998</c:v>
                </c:pt>
                <c:pt idx="17">
                  <c:v>13.162854591319993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8-4BAB-BC75-2B68D927707C}"/>
            </c:ext>
          </c:extLst>
        </c:ser>
        <c:ser>
          <c:idx val="2"/>
          <c:order val="2"/>
          <c:tx>
            <c:strRef>
              <c:f>'Bygg Danmark, region og sektor'!$X$30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Danmark,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Danmark, region og sektor'!$X$31:$X$48</c:f>
              <c:numCache>
                <c:formatCode>0.0</c:formatCode>
                <c:ptCount val="18"/>
                <c:pt idx="0">
                  <c:v>2.6029020676200005</c:v>
                </c:pt>
                <c:pt idx="1">
                  <c:v>2.4356543166299995</c:v>
                </c:pt>
                <c:pt idx="2">
                  <c:v>2.828910017090001</c:v>
                </c:pt>
                <c:pt idx="3">
                  <c:v>3.1813921071199998</c:v>
                </c:pt>
                <c:pt idx="4">
                  <c:v>3.6512098642900015</c:v>
                </c:pt>
                <c:pt idx="5">
                  <c:v>3.7210711975299997</c:v>
                </c:pt>
                <c:pt idx="6">
                  <c:v>4.2815137058599984</c:v>
                </c:pt>
                <c:pt idx="7">
                  <c:v>3.69590498656</c:v>
                </c:pt>
                <c:pt idx="8">
                  <c:v>2.5710769961700009</c:v>
                </c:pt>
                <c:pt idx="9">
                  <c:v>2.3627844704800003</c:v>
                </c:pt>
                <c:pt idx="10">
                  <c:v>2.8782292950300006</c:v>
                </c:pt>
                <c:pt idx="11">
                  <c:v>4.1005484240499994</c:v>
                </c:pt>
                <c:pt idx="12">
                  <c:v>3.689862441359999</c:v>
                </c:pt>
                <c:pt idx="13">
                  <c:v>3.2735060008400003</c:v>
                </c:pt>
                <c:pt idx="14">
                  <c:v>3.0202404562799998</c:v>
                </c:pt>
                <c:pt idx="15">
                  <c:v>2.3065767974299982</c:v>
                </c:pt>
                <c:pt idx="16">
                  <c:v>1.8492573178699998</c:v>
                </c:pt>
                <c:pt idx="17">
                  <c:v>2.1427869028599988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8-4BAB-BC75-2B68D927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'Anlegg, NO og SE, sektor'!$G$30</c:f>
              <c:strCache>
                <c:ptCount val="1"/>
                <c:pt idx="0">
                  <c:v>Samferdsel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'Anlegg, NO og SE, sektor'!$A$52:$A$67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'Anlegg, NO og SE, sektor'!$G$52:$G$67</c:f>
              <c:numCache>
                <c:formatCode>0.0</c:formatCode>
                <c:ptCount val="16"/>
                <c:pt idx="0">
                  <c:v>32.254190199999996</c:v>
                </c:pt>
                <c:pt idx="1">
                  <c:v>31.254642799999996</c:v>
                </c:pt>
                <c:pt idx="2">
                  <c:v>32.403453200000001</c:v>
                </c:pt>
                <c:pt idx="3">
                  <c:v>28.712024799999998</c:v>
                </c:pt>
                <c:pt idx="4">
                  <c:v>28.959080800000002</c:v>
                </c:pt>
                <c:pt idx="5">
                  <c:v>31.3617004</c:v>
                </c:pt>
                <c:pt idx="6">
                  <c:v>32.306689599999999</c:v>
                </c:pt>
                <c:pt idx="7">
                  <c:v>35.995029799999998</c:v>
                </c:pt>
                <c:pt idx="8">
                  <c:v>40.186746599999999</c:v>
                </c:pt>
                <c:pt idx="9">
                  <c:v>43.612589799999995</c:v>
                </c:pt>
                <c:pt idx="10">
                  <c:v>52.2894024</c:v>
                </c:pt>
                <c:pt idx="11">
                  <c:v>52.389254199999996</c:v>
                </c:pt>
                <c:pt idx="12">
                  <c:v>56.6314116</c:v>
                </c:pt>
                <c:pt idx="13">
                  <c:v>60.9785678</c:v>
                </c:pt>
                <c:pt idx="14">
                  <c:v>55.896205678919998</c:v>
                </c:pt>
                <c:pt idx="15">
                  <c:v>56.323379207981013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3-4B7F-90F6-6A2CFBABD323}"/>
            </c:ext>
          </c:extLst>
        </c:ser>
        <c:ser>
          <c:idx val="1"/>
          <c:order val="1"/>
          <c:tx>
            <c:strRef>
              <c:f>'Anlegg, NO og SE, sektor'!$H$30</c:f>
              <c:strCache>
                <c:ptCount val="1"/>
                <c:pt idx="0">
                  <c:v>Energi, vann og avløp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'Anlegg, NO og SE, sektor'!$A$52:$A$67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'Anlegg, NO og SE, sektor'!$H$52:$H$67</c:f>
              <c:numCache>
                <c:formatCode>0.0</c:formatCode>
                <c:ptCount val="16"/>
                <c:pt idx="0">
                  <c:v>22.702387599999998</c:v>
                </c:pt>
                <c:pt idx="1">
                  <c:v>21.405343600000002</c:v>
                </c:pt>
                <c:pt idx="2">
                  <c:v>26.240435400000003</c:v>
                </c:pt>
                <c:pt idx="3">
                  <c:v>27.223512400000001</c:v>
                </c:pt>
                <c:pt idx="4">
                  <c:v>29.187607599999996</c:v>
                </c:pt>
                <c:pt idx="5">
                  <c:v>28.403204799999997</c:v>
                </c:pt>
                <c:pt idx="6">
                  <c:v>25.223388199999999</c:v>
                </c:pt>
                <c:pt idx="7">
                  <c:v>28.441292600000001</c:v>
                </c:pt>
                <c:pt idx="8">
                  <c:v>33.007710999999993</c:v>
                </c:pt>
                <c:pt idx="9">
                  <c:v>40.013807399999997</c:v>
                </c:pt>
                <c:pt idx="10">
                  <c:v>43.298622799999997</c:v>
                </c:pt>
                <c:pt idx="11">
                  <c:v>38.779556799999995</c:v>
                </c:pt>
                <c:pt idx="12">
                  <c:v>53.704827399999992</c:v>
                </c:pt>
                <c:pt idx="13">
                  <c:v>62.165465999999995</c:v>
                </c:pt>
                <c:pt idx="14">
                  <c:v>66.579214085999993</c:v>
                </c:pt>
                <c:pt idx="15">
                  <c:v>69.479932522553284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3-4B7F-90F6-6A2CFBABD323}"/>
            </c:ext>
          </c:extLst>
        </c:ser>
        <c:ser>
          <c:idx val="2"/>
          <c:order val="2"/>
          <c:tx>
            <c:strRef>
              <c:f>'Anlegg, NO og SE, sektor'!$I$30</c:f>
              <c:strCache>
                <c:ptCount val="1"/>
                <c:pt idx="0">
                  <c:v>Anlegg annet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'Anlegg, NO og SE, sektor'!$A$52:$A$67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'Anlegg, NO og SE, sektor'!$I$52:$I$67</c:f>
              <c:numCache>
                <c:formatCode>0.0</c:formatCode>
                <c:ptCount val="16"/>
                <c:pt idx="0">
                  <c:v>10.824140999999999</c:v>
                </c:pt>
                <c:pt idx="1">
                  <c:v>11.189577999999999</c:v>
                </c:pt>
                <c:pt idx="2">
                  <c:v>14.7996838</c:v>
                </c:pt>
                <c:pt idx="3">
                  <c:v>15.439970599999999</c:v>
                </c:pt>
                <c:pt idx="4">
                  <c:v>20.1546226</c:v>
                </c:pt>
                <c:pt idx="5">
                  <c:v>18.823608400000001</c:v>
                </c:pt>
                <c:pt idx="6">
                  <c:v>19.578158599999998</c:v>
                </c:pt>
                <c:pt idx="7">
                  <c:v>15.0415928</c:v>
                </c:pt>
                <c:pt idx="8">
                  <c:v>14.1768968</c:v>
                </c:pt>
                <c:pt idx="9">
                  <c:v>17.460682800000001</c:v>
                </c:pt>
                <c:pt idx="10">
                  <c:v>22.181511199999999</c:v>
                </c:pt>
                <c:pt idx="11">
                  <c:v>21.986954600000001</c:v>
                </c:pt>
                <c:pt idx="12">
                  <c:v>26.769546999999999</c:v>
                </c:pt>
                <c:pt idx="13">
                  <c:v>28.0089446</c:v>
                </c:pt>
                <c:pt idx="14">
                  <c:v>25.171309824599998</c:v>
                </c:pt>
                <c:pt idx="15">
                  <c:v>22.703653720206354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3-4B7F-90F6-6A2CFBABD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'Anlegg, NO og SE, sektor'!$B$30</c:f>
              <c:strCache>
                <c:ptCount val="1"/>
                <c:pt idx="0">
                  <c:v>Samferdsel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'Anlegg, NO og SE, sektor'!$A$52:$A$67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'Anlegg, NO og SE, sektor'!$B$52:$B$67</c:f>
              <c:numCache>
                <c:formatCode>0.0</c:formatCode>
                <c:ptCount val="16"/>
                <c:pt idx="0">
                  <c:v>25.245000000000001</c:v>
                </c:pt>
                <c:pt idx="1">
                  <c:v>26.285</c:v>
                </c:pt>
                <c:pt idx="2">
                  <c:v>26.277277999999999</c:v>
                </c:pt>
                <c:pt idx="3">
                  <c:v>29.907239999999998</c:v>
                </c:pt>
                <c:pt idx="4">
                  <c:v>35.466912999999998</c:v>
                </c:pt>
                <c:pt idx="5">
                  <c:v>37.822792</c:v>
                </c:pt>
                <c:pt idx="6">
                  <c:v>38.28049</c:v>
                </c:pt>
                <c:pt idx="7">
                  <c:v>42.495863200000009</c:v>
                </c:pt>
                <c:pt idx="8">
                  <c:v>47.118597136000005</c:v>
                </c:pt>
                <c:pt idx="9">
                  <c:v>50.591265243200006</c:v>
                </c:pt>
                <c:pt idx="10">
                  <c:v>48.686483164924674</c:v>
                </c:pt>
                <c:pt idx="11">
                  <c:v>54.154579611596915</c:v>
                </c:pt>
                <c:pt idx="12">
                  <c:v>62.274083502365428</c:v>
                </c:pt>
                <c:pt idx="13">
                  <c:v>58.810162797182258</c:v>
                </c:pt>
                <c:pt idx="14">
                  <c:v>62.098152133859386</c:v>
                </c:pt>
                <c:pt idx="15">
                  <c:v>62.144393028628286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D-425C-A2E6-1C42F23C9A74}"/>
            </c:ext>
          </c:extLst>
        </c:ser>
        <c:ser>
          <c:idx val="1"/>
          <c:order val="1"/>
          <c:tx>
            <c:strRef>
              <c:f>'Anlegg, NO og SE, sektor'!$C$30</c:f>
              <c:strCache>
                <c:ptCount val="1"/>
                <c:pt idx="0">
                  <c:v>Energi, vann og avløp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'Anlegg, NO og SE, sektor'!$A$52:$A$67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'Anlegg, NO og SE, sektor'!$C$52:$C$67</c:f>
              <c:numCache>
                <c:formatCode>0.0</c:formatCode>
                <c:ptCount val="16"/>
                <c:pt idx="0">
                  <c:v>10.1342</c:v>
                </c:pt>
                <c:pt idx="1">
                  <c:v>12.708399999999999</c:v>
                </c:pt>
                <c:pt idx="2">
                  <c:v>10.815799999999999</c:v>
                </c:pt>
                <c:pt idx="3">
                  <c:v>10.862599999999999</c:v>
                </c:pt>
                <c:pt idx="4">
                  <c:v>12.102799999999998</c:v>
                </c:pt>
                <c:pt idx="5">
                  <c:v>13.591252400000002</c:v>
                </c:pt>
                <c:pt idx="6">
                  <c:v>15.420596</c:v>
                </c:pt>
                <c:pt idx="7">
                  <c:v>15.842033599999999</c:v>
                </c:pt>
                <c:pt idx="8">
                  <c:v>18.801637800000002</c:v>
                </c:pt>
                <c:pt idx="9">
                  <c:v>19.515867799999999</c:v>
                </c:pt>
                <c:pt idx="10">
                  <c:v>21.086381000000003</c:v>
                </c:pt>
                <c:pt idx="11">
                  <c:v>19.203517299829837</c:v>
                </c:pt>
                <c:pt idx="12">
                  <c:v>21.531741107203629</c:v>
                </c:pt>
                <c:pt idx="13">
                  <c:v>23.491987858622799</c:v>
                </c:pt>
                <c:pt idx="14">
                  <c:v>25.885317235123438</c:v>
                </c:pt>
                <c:pt idx="15">
                  <c:v>27.954697429304666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D-425C-A2E6-1C42F23C9A74}"/>
            </c:ext>
          </c:extLst>
        </c:ser>
        <c:ser>
          <c:idx val="2"/>
          <c:order val="2"/>
          <c:tx>
            <c:strRef>
              <c:f>'Anlegg, NO og SE, sektor'!$D$30</c:f>
              <c:strCache>
                <c:ptCount val="1"/>
                <c:pt idx="0">
                  <c:v>Anlegg annet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'Anlegg, NO og SE, sektor'!$A$52:$A$67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'Anlegg, NO og SE, sektor'!$D$52:$D$67</c:f>
              <c:numCache>
                <c:formatCode>0.0</c:formatCode>
                <c:ptCount val="16"/>
                <c:pt idx="0">
                  <c:v>16.8538</c:v>
                </c:pt>
                <c:pt idx="1">
                  <c:v>16.837599999999998</c:v>
                </c:pt>
                <c:pt idx="2">
                  <c:v>13.423200000000001</c:v>
                </c:pt>
                <c:pt idx="3">
                  <c:v>13.922400000000001</c:v>
                </c:pt>
                <c:pt idx="4">
                  <c:v>17.542200000000001</c:v>
                </c:pt>
                <c:pt idx="5">
                  <c:v>20.615747599999999</c:v>
                </c:pt>
                <c:pt idx="6">
                  <c:v>20.367404000000001</c:v>
                </c:pt>
                <c:pt idx="7">
                  <c:v>19.100966400000001</c:v>
                </c:pt>
                <c:pt idx="8">
                  <c:v>19.200362200000001</c:v>
                </c:pt>
                <c:pt idx="9">
                  <c:v>23.2211322</c:v>
                </c:pt>
                <c:pt idx="10">
                  <c:v>23.894618999999999</c:v>
                </c:pt>
                <c:pt idx="11">
                  <c:v>26.625800204424277</c:v>
                </c:pt>
                <c:pt idx="12">
                  <c:v>30.139574768803175</c:v>
                </c:pt>
                <c:pt idx="13">
                  <c:v>32.881169538679522</c:v>
                </c:pt>
                <c:pt idx="14">
                  <c:v>30.597459217407451</c:v>
                </c:pt>
                <c:pt idx="15">
                  <c:v>28.800435235526123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D-425C-A2E6-1C42F23C9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løpende priser'!$N$53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D4-489F-958D-F4B723282AE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D4-489F-958D-F4B723282AE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D4-489F-958D-F4B723282AE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D4-489F-958D-F4B723282AE3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priser'!$N$57:$N$71</c:f>
              <c:numCache>
                <c:formatCode>_-* #\ ##0_-;\-* #\ ##0_-;_-* "-"??_-;_-@_-</c:formatCode>
                <c:ptCount val="15"/>
                <c:pt idx="0">
                  <c:v>28.927606761819707</c:v>
                </c:pt>
                <c:pt idx="1">
                  <c:v>34.437583804250025</c:v>
                </c:pt>
                <c:pt idx="2">
                  <c:v>27.194522202575854</c:v>
                </c:pt>
                <c:pt idx="3">
                  <c:v>23.668899379995864</c:v>
                </c:pt>
                <c:pt idx="4">
                  <c:v>33.686420181333666</c:v>
                </c:pt>
                <c:pt idx="5">
                  <c:v>49.110116131243231</c:v>
                </c:pt>
                <c:pt idx="6">
                  <c:v>65.905185798185315</c:v>
                </c:pt>
                <c:pt idx="7">
                  <c:v>73.729545032783875</c:v>
                </c:pt>
                <c:pt idx="8">
                  <c:v>89.528990118751281</c:v>
                </c:pt>
                <c:pt idx="9">
                  <c:v>96.336363417870217</c:v>
                </c:pt>
                <c:pt idx="10">
                  <c:v>94.695576685662019</c:v>
                </c:pt>
                <c:pt idx="11">
                  <c:v>102.86360473656644</c:v>
                </c:pt>
                <c:pt idx="12">
                  <c:v>83.187679323312537</c:v>
                </c:pt>
                <c:pt idx="13">
                  <c:v>64.088457571537006</c:v>
                </c:pt>
                <c:pt idx="14">
                  <c:v>67.602540910152499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D4-489F-958D-F4B723282AE3}"/>
            </c:ext>
          </c:extLst>
        </c:ser>
        <c:ser>
          <c:idx val="1"/>
          <c:order val="1"/>
          <c:tx>
            <c:strRef>
              <c:f>'Skandinavia, løpende priser'!$O$53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D4-489F-958D-F4B723282AE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D4-489F-958D-F4B723282AE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D4-489F-958D-F4B723282AE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D4-489F-958D-F4B723282AE3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priser'!$O$57:$O$71</c:f>
              <c:numCache>
                <c:formatCode>_-* #\ ##0_-;\-* #\ ##0_-;_-* "-"??_-;_-@_-</c:formatCode>
                <c:ptCount val="15"/>
                <c:pt idx="0">
                  <c:v>74.239341748069378</c:v>
                </c:pt>
                <c:pt idx="1">
                  <c:v>75.860258098484877</c:v>
                </c:pt>
                <c:pt idx="2">
                  <c:v>73.047731673008798</c:v>
                </c:pt>
                <c:pt idx="3">
                  <c:v>72.4238601527085</c:v>
                </c:pt>
                <c:pt idx="4">
                  <c:v>73.499571026838268</c:v>
                </c:pt>
                <c:pt idx="5">
                  <c:v>74.934342169475229</c:v>
                </c:pt>
                <c:pt idx="6">
                  <c:v>80.86869634077749</c:v>
                </c:pt>
                <c:pt idx="7">
                  <c:v>76.618304645464249</c:v>
                </c:pt>
                <c:pt idx="8">
                  <c:v>77.016305386165371</c:v>
                </c:pt>
                <c:pt idx="9">
                  <c:v>76.764872924791021</c:v>
                </c:pt>
                <c:pt idx="10">
                  <c:v>90.733311169200775</c:v>
                </c:pt>
                <c:pt idx="11">
                  <c:v>108.08430942378553</c:v>
                </c:pt>
                <c:pt idx="12">
                  <c:v>99.74229047697132</c:v>
                </c:pt>
                <c:pt idx="13">
                  <c:v>85.579375011578264</c:v>
                </c:pt>
                <c:pt idx="14">
                  <c:v>79.802784102316693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D4-489F-958D-F4B723282AE3}"/>
            </c:ext>
          </c:extLst>
        </c:ser>
        <c:ser>
          <c:idx val="2"/>
          <c:order val="2"/>
          <c:tx>
            <c:strRef>
              <c:f>'Skandinavia, løpende priser'!$P$53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D4-489F-958D-F4B723282AE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D4-489F-958D-F4B723282AE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D4-489F-958D-F4B723282AE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D4-489F-958D-F4B723282AE3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priser'!$P$57:$P$71</c:f>
              <c:numCache>
                <c:formatCode>_-* #\ ##0_-;\-* #\ ##0_-;_-* "-"??_-;_-@_-</c:formatCode>
                <c:ptCount val="15"/>
                <c:pt idx="0">
                  <c:v>23.612789747570492</c:v>
                </c:pt>
                <c:pt idx="1">
                  <c:v>25.502370078425525</c:v>
                </c:pt>
                <c:pt idx="2">
                  <c:v>27.735588042093269</c:v>
                </c:pt>
                <c:pt idx="3">
                  <c:v>30.323981618038914</c:v>
                </c:pt>
                <c:pt idx="4">
                  <c:v>26.897804777196328</c:v>
                </c:pt>
                <c:pt idx="5">
                  <c:v>24.943912097357689</c:v>
                </c:pt>
                <c:pt idx="6">
                  <c:v>24.799775538968124</c:v>
                </c:pt>
                <c:pt idx="7">
                  <c:v>24.994219027971472</c:v>
                </c:pt>
                <c:pt idx="8">
                  <c:v>23.946634587401881</c:v>
                </c:pt>
                <c:pt idx="9">
                  <c:v>23.232834795871923</c:v>
                </c:pt>
                <c:pt idx="10">
                  <c:v>23.241576314190137</c:v>
                </c:pt>
                <c:pt idx="11">
                  <c:v>21.560195033285577</c:v>
                </c:pt>
                <c:pt idx="12">
                  <c:v>20.561218011992086</c:v>
                </c:pt>
                <c:pt idx="13">
                  <c:v>14.881793057974377</c:v>
                </c:pt>
                <c:pt idx="14">
                  <c:v>15.203333109414324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9D4-489F-958D-F4B723282AE3}"/>
            </c:ext>
          </c:extLst>
        </c:ser>
        <c:ser>
          <c:idx val="3"/>
          <c:order val="3"/>
          <c:tx>
            <c:strRef>
              <c:f>'Skandinavia, løpende priser'!$Q$53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D4-489F-958D-F4B723282AE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D4-489F-958D-F4B723282AE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D4-489F-958D-F4B723282AE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D4-489F-958D-F4B723282AE3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priser'!$Q$57:$Q$71</c:f>
              <c:numCache>
                <c:formatCode>_-* #\ ##0_-;\-* #\ ##0_-;_-* "-"??_-;_-@_-</c:formatCode>
                <c:ptCount val="15"/>
                <c:pt idx="0">
                  <c:v>47.335641195600004</c:v>
                </c:pt>
                <c:pt idx="1">
                  <c:v>55.005516354299999</c:v>
                </c:pt>
                <c:pt idx="2">
                  <c:v>59.326677861999997</c:v>
                </c:pt>
                <c:pt idx="3">
                  <c:v>53.8147575944</c:v>
                </c:pt>
                <c:pt idx="4">
                  <c:v>64.039561537335985</c:v>
                </c:pt>
                <c:pt idx="5">
                  <c:v>68.168944393675957</c:v>
                </c:pt>
                <c:pt idx="6">
                  <c:v>62.715428842181879</c:v>
                </c:pt>
                <c:pt idx="7">
                  <c:v>65.851200284290982</c:v>
                </c:pt>
                <c:pt idx="8">
                  <c:v>65.851200284290982</c:v>
                </c:pt>
                <c:pt idx="9">
                  <c:v>73.094832315562996</c:v>
                </c:pt>
                <c:pt idx="10">
                  <c:v>88.444747101831211</c:v>
                </c:pt>
                <c:pt idx="11">
                  <c:v>98.173669283032666</c:v>
                </c:pt>
                <c:pt idx="12">
                  <c:v>111.91798298265725</c:v>
                </c:pt>
                <c:pt idx="13">
                  <c:v>126.46732077040268</c:v>
                </c:pt>
                <c:pt idx="14">
                  <c:v>126.46732077040268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9D4-489F-958D-F4B72328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løpende priser'!$T$53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7A-482D-98ED-B5038EDA459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7A-482D-98ED-B5038EDA459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7A-482D-98ED-B5038EDA459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7A-482D-98ED-B5038EDA4590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priser'!$T$57:$T$71</c:f>
              <c:numCache>
                <c:formatCode>_-* #\ ##0_-;\-* #\ ##0_-;_-* "-"??_-;_-@_-</c:formatCode>
                <c:ptCount val="15"/>
                <c:pt idx="0">
                  <c:v>106.9599821966145</c:v>
                </c:pt>
                <c:pt idx="1">
                  <c:v>129.49659268534685</c:v>
                </c:pt>
                <c:pt idx="2">
                  <c:v>131.88287666324302</c:v>
                </c:pt>
                <c:pt idx="3">
                  <c:v>142.02394839773154</c:v>
                </c:pt>
                <c:pt idx="4">
                  <c:v>164.99496672759901</c:v>
                </c:pt>
                <c:pt idx="5">
                  <c:v>215.55753489061584</c:v>
                </c:pt>
                <c:pt idx="6">
                  <c:v>276.54854108008567</c:v>
                </c:pt>
                <c:pt idx="7">
                  <c:v>286.60094247168445</c:v>
                </c:pt>
                <c:pt idx="8">
                  <c:v>280.17266669607989</c:v>
                </c:pt>
                <c:pt idx="9">
                  <c:v>278.68025107048766</c:v>
                </c:pt>
                <c:pt idx="10">
                  <c:v>296.80094189609099</c:v>
                </c:pt>
                <c:pt idx="11">
                  <c:v>346.29386294471209</c:v>
                </c:pt>
                <c:pt idx="12">
                  <c:v>293.91249889564494</c:v>
                </c:pt>
                <c:pt idx="13">
                  <c:v>221.70055405196968</c:v>
                </c:pt>
                <c:pt idx="14">
                  <c:v>243.44060507788512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7A-482D-98ED-B5038EDA4590}"/>
            </c:ext>
          </c:extLst>
        </c:ser>
        <c:ser>
          <c:idx val="1"/>
          <c:order val="1"/>
          <c:tx>
            <c:strRef>
              <c:f>'Skandinavia, løpende priser'!$U$53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07A-482D-98ED-B5038EDA45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07A-482D-98ED-B5038EDA45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07A-482D-98ED-B5038EDA45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07A-482D-98ED-B5038EDA4590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priser'!$U$57:$U$71</c:f>
              <c:numCache>
                <c:formatCode>_-* #\ ##0_-;\-* #\ ##0_-;_-* "-"??_-;_-@_-</c:formatCode>
                <c:ptCount val="15"/>
                <c:pt idx="0">
                  <c:v>155.77629438707959</c:v>
                </c:pt>
                <c:pt idx="1">
                  <c:v>171.61713309155468</c:v>
                </c:pt>
                <c:pt idx="2">
                  <c:v>166.85390615377284</c:v>
                </c:pt>
                <c:pt idx="3">
                  <c:v>160.95777417563511</c:v>
                </c:pt>
                <c:pt idx="4">
                  <c:v>163.18713275776483</c:v>
                </c:pt>
                <c:pt idx="5">
                  <c:v>171.10220841645494</c:v>
                </c:pt>
                <c:pt idx="6">
                  <c:v>189.98735372655489</c:v>
                </c:pt>
                <c:pt idx="7">
                  <c:v>188.69503541438286</c:v>
                </c:pt>
                <c:pt idx="8">
                  <c:v>198.44529590737426</c:v>
                </c:pt>
                <c:pt idx="9">
                  <c:v>201.04249089256683</c:v>
                </c:pt>
                <c:pt idx="10">
                  <c:v>219.22458537745257</c:v>
                </c:pt>
                <c:pt idx="11">
                  <c:v>270.99660397154747</c:v>
                </c:pt>
                <c:pt idx="12">
                  <c:v>277.74545809364321</c:v>
                </c:pt>
                <c:pt idx="13">
                  <c:v>250.36270718119502</c:v>
                </c:pt>
                <c:pt idx="14">
                  <c:v>212.96754701350005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07A-482D-98ED-B5038EDA4590}"/>
            </c:ext>
          </c:extLst>
        </c:ser>
        <c:ser>
          <c:idx val="2"/>
          <c:order val="2"/>
          <c:tx>
            <c:strRef>
              <c:f>'Skandinavia, løpende priser'!$V$53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07A-482D-98ED-B5038EDA45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07A-482D-98ED-B5038EDA45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07A-482D-98ED-B5038EDA45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07A-482D-98ED-B5038EDA4590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priser'!$V$57:$V$71</c:f>
              <c:numCache>
                <c:formatCode>_-* #\ ##0_-;\-* #\ ##0_-;_-* "-"??_-;_-@_-</c:formatCode>
                <c:ptCount val="15"/>
                <c:pt idx="0">
                  <c:v>61.865239134132167</c:v>
                </c:pt>
                <c:pt idx="1">
                  <c:v>62.563522044181596</c:v>
                </c:pt>
                <c:pt idx="2">
                  <c:v>65.943003865672651</c:v>
                </c:pt>
                <c:pt idx="3">
                  <c:v>75.20040791576784</c:v>
                </c:pt>
                <c:pt idx="4">
                  <c:v>82.062062255297235</c:v>
                </c:pt>
                <c:pt idx="5">
                  <c:v>85.186555201187801</c:v>
                </c:pt>
                <c:pt idx="6">
                  <c:v>88.90048882430564</c:v>
                </c:pt>
                <c:pt idx="7">
                  <c:v>94.845289701782718</c:v>
                </c:pt>
                <c:pt idx="8">
                  <c:v>101.45739345921299</c:v>
                </c:pt>
                <c:pt idx="9">
                  <c:v>107.32986051566166</c:v>
                </c:pt>
                <c:pt idx="10">
                  <c:v>110.75745214294356</c:v>
                </c:pt>
                <c:pt idx="11">
                  <c:v>106.21674288384443</c:v>
                </c:pt>
                <c:pt idx="12">
                  <c:v>96.510366914050564</c:v>
                </c:pt>
                <c:pt idx="13">
                  <c:v>87.619342707083305</c:v>
                </c:pt>
                <c:pt idx="14">
                  <c:v>83.721053441979592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07A-482D-98ED-B5038EDA4590}"/>
            </c:ext>
          </c:extLst>
        </c:ser>
        <c:ser>
          <c:idx val="3"/>
          <c:order val="3"/>
          <c:tx>
            <c:strRef>
              <c:f>'Skandinavia, løpende priser'!$W$53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07A-482D-98ED-B5038EDA45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07A-482D-98ED-B5038EDA45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07A-482D-98ED-B5038EDA45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07A-482D-98ED-B5038EDA4590}"/>
              </c:ext>
            </c:extLst>
          </c:dPt>
          <c:cat>
            <c:numRef>
              <c:f>'Skandinavia, løpende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løpende priser'!$W$57:$W$71</c:f>
              <c:numCache>
                <c:formatCode>_-* #\ ##0_-;\-* #\ ##0_-;_-* "-"??_-;_-@_-</c:formatCode>
                <c:ptCount val="15"/>
                <c:pt idx="0">
                  <c:v>167.01620559560001</c:v>
                </c:pt>
                <c:pt idx="1">
                  <c:v>178.96536675430002</c:v>
                </c:pt>
                <c:pt idx="2">
                  <c:v>185.394425662</c:v>
                </c:pt>
                <c:pt idx="3">
                  <c:v>197.22798159440001</c:v>
                </c:pt>
                <c:pt idx="4">
                  <c:v>214.65786713733598</c:v>
                </c:pt>
                <c:pt idx="5">
                  <c:v>219.34567079367596</c:v>
                </c:pt>
                <c:pt idx="6">
                  <c:v>219.63220724218189</c:v>
                </c:pt>
                <c:pt idx="7">
                  <c:v>238.34315182029098</c:v>
                </c:pt>
                <c:pt idx="8">
                  <c:v>260.26654552749102</c:v>
                </c:pt>
                <c:pt idx="9">
                  <c:v>284.53185188048769</c:v>
                </c:pt>
                <c:pt idx="10">
                  <c:v>301.58440981768229</c:v>
                </c:pt>
                <c:pt idx="11">
                  <c:v>349.22485466140489</c:v>
                </c:pt>
                <c:pt idx="12">
                  <c:v>378.25428157714185</c:v>
                </c:pt>
                <c:pt idx="13">
                  <c:v>392.69497894631297</c:v>
                </c:pt>
                <c:pt idx="14">
                  <c:v>393.87381191460241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07A-482D-98ED-B5038EDA4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faste priser'!$B$53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62-46B7-965B-0C7A744530B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62-46B7-965B-0C7A744530B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62-46B7-965B-0C7A744530B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62-46B7-965B-0C7A744530BD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priser'!$B$57:$B$71</c:f>
              <c:numCache>
                <c:formatCode>_-* #\ ##0_-;\-* #\ ##0_-;_-* "-"??_-;_-@_-</c:formatCode>
                <c:ptCount val="15"/>
                <c:pt idx="0">
                  <c:v>59.182859883276599</c:v>
                </c:pt>
                <c:pt idx="1">
                  <c:v>74.498247751686293</c:v>
                </c:pt>
                <c:pt idx="2">
                  <c:v>81.980758869765893</c:v>
                </c:pt>
                <c:pt idx="3">
                  <c:v>82.780159611456085</c:v>
                </c:pt>
                <c:pt idx="4">
                  <c:v>75.10476488331723</c:v>
                </c:pt>
                <c:pt idx="5">
                  <c:v>82.330352753228397</c:v>
                </c:pt>
                <c:pt idx="6">
                  <c:v>99.812790120716897</c:v>
                </c:pt>
                <c:pt idx="7">
                  <c:v>99.30839703816207</c:v>
                </c:pt>
                <c:pt idx="8">
                  <c:v>92.666922940146662</c:v>
                </c:pt>
                <c:pt idx="9">
                  <c:v>87.470515656280909</c:v>
                </c:pt>
                <c:pt idx="10">
                  <c:v>85.3027584931842</c:v>
                </c:pt>
                <c:pt idx="11">
                  <c:v>88.103153605497781</c:v>
                </c:pt>
                <c:pt idx="12">
                  <c:v>85.051220750403985</c:v>
                </c:pt>
                <c:pt idx="13">
                  <c:v>69.288624842072608</c:v>
                </c:pt>
                <c:pt idx="14">
                  <c:v>66.49733696249902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62-46B7-965B-0C7A744530BD}"/>
            </c:ext>
          </c:extLst>
        </c:ser>
        <c:ser>
          <c:idx val="1"/>
          <c:order val="1"/>
          <c:tx>
            <c:strRef>
              <c:f>'Skandinavia, faste priser'!$C$53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E62-46B7-965B-0C7A744530B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E62-46B7-965B-0C7A744530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E62-46B7-965B-0C7A744530B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E62-46B7-965B-0C7A744530BD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priser'!$C$57:$C$71</c:f>
              <c:numCache>
                <c:formatCode>_-* #\ ##0_-;\-* #\ ##0_-;_-* "-"??_-;_-@_-</c:formatCode>
                <c:ptCount val="15"/>
                <c:pt idx="0">
                  <c:v>71.75889975876629</c:v>
                </c:pt>
                <c:pt idx="1">
                  <c:v>76.178732530052088</c:v>
                </c:pt>
                <c:pt idx="2">
                  <c:v>72.455047531622313</c:v>
                </c:pt>
                <c:pt idx="3">
                  <c:v>65.637326236079105</c:v>
                </c:pt>
                <c:pt idx="4">
                  <c:v>64.666126921237208</c:v>
                </c:pt>
                <c:pt idx="5">
                  <c:v>66.10201895430103</c:v>
                </c:pt>
                <c:pt idx="6">
                  <c:v>68.745585042795085</c:v>
                </c:pt>
                <c:pt idx="7">
                  <c:v>68.3014395674318</c:v>
                </c:pt>
                <c:pt idx="8">
                  <c:v>68.803326625037698</c:v>
                </c:pt>
                <c:pt idx="9">
                  <c:v>64.842733716462405</c:v>
                </c:pt>
                <c:pt idx="10">
                  <c:v>65.245235693009377</c:v>
                </c:pt>
                <c:pt idx="11">
                  <c:v>72.941312778602381</c:v>
                </c:pt>
                <c:pt idx="12">
                  <c:v>76.535285606104722</c:v>
                </c:pt>
                <c:pt idx="13">
                  <c:v>65.415261622082497</c:v>
                </c:pt>
                <c:pt idx="14">
                  <c:v>54.105045254550099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62-46B7-965B-0C7A744530BD}"/>
            </c:ext>
          </c:extLst>
        </c:ser>
        <c:ser>
          <c:idx val="2"/>
          <c:order val="2"/>
          <c:tx>
            <c:strRef>
              <c:f>'Skandinavia, faste priser'!$D$53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E62-46B7-965B-0C7A744530B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E62-46B7-965B-0C7A744530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E62-46B7-965B-0C7A744530B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E62-46B7-965B-0C7A744530BD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priser'!$D$57:$D$71</c:f>
              <c:numCache>
                <c:formatCode>_-* #\ ##0_-;\-* #\ ##0_-;_-* "-"??_-;_-@_-</c:formatCode>
                <c:ptCount val="15"/>
                <c:pt idx="0">
                  <c:v>30.989448363200196</c:v>
                </c:pt>
                <c:pt idx="1">
                  <c:v>29.035421925548796</c:v>
                </c:pt>
                <c:pt idx="2">
                  <c:v>29.787952800362</c:v>
                </c:pt>
                <c:pt idx="3">
                  <c:v>31.602505019632289</c:v>
                </c:pt>
                <c:pt idx="4">
                  <c:v>36.085229100334004</c:v>
                </c:pt>
                <c:pt idx="5">
                  <c:v>38.104496221515298</c:v>
                </c:pt>
                <c:pt idx="6">
                  <c:v>35.12965627905669</c:v>
                </c:pt>
                <c:pt idx="7">
                  <c:v>34.144837400721507</c:v>
                </c:pt>
                <c:pt idx="8">
                  <c:v>38.513144354980405</c:v>
                </c:pt>
                <c:pt idx="9">
                  <c:v>44.169174802267037</c:v>
                </c:pt>
                <c:pt idx="10">
                  <c:v>42.861421524023307</c:v>
                </c:pt>
                <c:pt idx="11">
                  <c:v>35.601785796257609</c:v>
                </c:pt>
                <c:pt idx="12">
                  <c:v>33.1711179232625</c:v>
                </c:pt>
                <c:pt idx="13">
                  <c:v>29.539089221889405</c:v>
                </c:pt>
                <c:pt idx="14">
                  <c:v>26.553993790332107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E62-46B7-965B-0C7A744530BD}"/>
            </c:ext>
          </c:extLst>
        </c:ser>
        <c:ser>
          <c:idx val="3"/>
          <c:order val="3"/>
          <c:tx>
            <c:strRef>
              <c:f>'Skandinavia, faste priser'!$E$53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E62-46B7-965B-0C7A744530B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E62-46B7-965B-0C7A744530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E62-46B7-965B-0C7A744530B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E62-46B7-965B-0C7A744530BD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priser'!$E$57:$E$71</c:f>
              <c:numCache>
                <c:formatCode>_-* #\ ##0_-;\-* #\ ##0_-;_-* "-"??_-;_-@_-</c:formatCode>
                <c:ptCount val="15"/>
                <c:pt idx="0">
                  <c:v>87.666548936170202</c:v>
                </c:pt>
                <c:pt idx="1">
                  <c:v>77.186362658385065</c:v>
                </c:pt>
                <c:pt idx="2">
                  <c:v>81.213024386317912</c:v>
                </c:pt>
                <c:pt idx="3">
                  <c:v>94.46774271428572</c:v>
                </c:pt>
                <c:pt idx="4">
                  <c:v>102.62159555212355</c:v>
                </c:pt>
                <c:pt idx="5">
                  <c:v>103.72399548387097</c:v>
                </c:pt>
                <c:pt idx="6">
                  <c:v>104.73405200048872</c:v>
                </c:pt>
                <c:pt idx="7">
                  <c:v>110.40246166321269</c:v>
                </c:pt>
                <c:pt idx="8">
                  <c:v>118.34408891663507</c:v>
                </c:pt>
                <c:pt idx="9">
                  <c:v>117.62893234664962</c:v>
                </c:pt>
                <c:pt idx="10">
                  <c:v>117.43466748779532</c:v>
                </c:pt>
                <c:pt idx="11">
                  <c:v>117.17376415407159</c:v>
                </c:pt>
                <c:pt idx="12">
                  <c:v>115.18332019448458</c:v>
                </c:pt>
                <c:pt idx="13">
                  <c:v>116.25581233959831</c:v>
                </c:pt>
                <c:pt idx="14">
                  <c:v>113.4981984750664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E62-46B7-965B-0C7A74453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faste priser'!$H$53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97-478D-A975-044135FAFF2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97-478D-A975-044135FAFF2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97-478D-A975-044135FAFF2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97-478D-A975-044135FAFF21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priser'!$H$57:$H$71</c:f>
              <c:numCache>
                <c:formatCode>_-* #\ ##0_-;\-* #\ ##0_-;_-* "-"??_-;_-@_-</c:formatCode>
                <c:ptCount val="15"/>
                <c:pt idx="0">
                  <c:v>67.549526343594039</c:v>
                </c:pt>
                <c:pt idx="1">
                  <c:v>73.398589553767422</c:v>
                </c:pt>
                <c:pt idx="2">
                  <c:v>74.746900010379946</c:v>
                </c:pt>
                <c:pt idx="3">
                  <c:v>88.597098943441154</c:v>
                </c:pt>
                <c:pt idx="4">
                  <c:v>107.57318840362541</c:v>
                </c:pt>
                <c:pt idx="5">
                  <c:v>136.11192650712036</c:v>
                </c:pt>
                <c:pt idx="6">
                  <c:v>167.49701630945944</c:v>
                </c:pt>
                <c:pt idx="7">
                  <c:v>163.85002207453101</c:v>
                </c:pt>
                <c:pt idx="8">
                  <c:v>138.37080609792088</c:v>
                </c:pt>
                <c:pt idx="9">
                  <c:v>130.74111046280365</c:v>
                </c:pt>
                <c:pt idx="10">
                  <c:v>146.53759928227214</c:v>
                </c:pt>
                <c:pt idx="11">
                  <c:v>172.40363266090586</c:v>
                </c:pt>
                <c:pt idx="12">
                  <c:v>129.06556177487724</c:v>
                </c:pt>
                <c:pt idx="13">
                  <c:v>85.433125555526999</c:v>
                </c:pt>
                <c:pt idx="14">
                  <c:v>101.05258887228318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97-478D-A975-044135FAFF21}"/>
            </c:ext>
          </c:extLst>
        </c:ser>
        <c:ser>
          <c:idx val="1"/>
          <c:order val="1"/>
          <c:tx>
            <c:strRef>
              <c:f>'Skandinavia, faste priser'!$I$53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B97-478D-A975-044135FAFF2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B97-478D-A975-044135FAFF2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B97-478D-A975-044135FAFF2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B97-478D-A975-044135FAFF21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priser'!$I$57:$I$71</c:f>
              <c:numCache>
                <c:formatCode>_-* #\ ##0_-;\-* #\ ##0_-;_-* "-"??_-;_-@_-</c:formatCode>
                <c:ptCount val="15"/>
                <c:pt idx="0">
                  <c:v>59.135923426962854</c:v>
                </c:pt>
                <c:pt idx="1">
                  <c:v>72.657317991013102</c:v>
                </c:pt>
                <c:pt idx="2">
                  <c:v>68.125520944387489</c:v>
                </c:pt>
                <c:pt idx="3">
                  <c:v>62.13124596554848</c:v>
                </c:pt>
                <c:pt idx="4">
                  <c:v>59.312059053034289</c:v>
                </c:pt>
                <c:pt idx="5">
                  <c:v>59.902825877231024</c:v>
                </c:pt>
                <c:pt idx="6">
                  <c:v>69.959980439036912</c:v>
                </c:pt>
                <c:pt idx="7">
                  <c:v>70.229124596301219</c:v>
                </c:pt>
                <c:pt idx="8">
                  <c:v>78.397922020001346</c:v>
                </c:pt>
                <c:pt idx="9">
                  <c:v>83.921687677048524</c:v>
                </c:pt>
                <c:pt idx="10">
                  <c:v>82.124492341815625</c:v>
                </c:pt>
                <c:pt idx="11">
                  <c:v>101.34023308724143</c:v>
                </c:pt>
                <c:pt idx="12">
                  <c:v>104.0978597230292</c:v>
                </c:pt>
                <c:pt idx="13">
                  <c:v>96.439133759918207</c:v>
                </c:pt>
                <c:pt idx="14">
                  <c:v>72.878572927945285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B97-478D-A975-044135FAFF21}"/>
            </c:ext>
          </c:extLst>
        </c:ser>
        <c:ser>
          <c:idx val="2"/>
          <c:order val="2"/>
          <c:tx>
            <c:strRef>
              <c:f>'Skandinavia, faste priser'!$J$53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B97-478D-A975-044135FAFF2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B97-478D-A975-044135FAFF2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B97-478D-A975-044135FAFF2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B97-478D-A975-044135FAFF21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priser'!$J$57:$J$71</c:f>
              <c:numCache>
                <c:formatCode>_-* #\ ##0_-;\-* #\ ##0_-;_-* "-"??_-;_-@_-</c:formatCode>
                <c:ptCount val="15"/>
                <c:pt idx="0">
                  <c:v>30.839685362015601</c:v>
                </c:pt>
                <c:pt idx="1">
                  <c:v>28.674215278588509</c:v>
                </c:pt>
                <c:pt idx="2">
                  <c:v>27.416178539704216</c:v>
                </c:pt>
                <c:pt idx="3">
                  <c:v>33.326761004407075</c:v>
                </c:pt>
                <c:pt idx="4">
                  <c:v>40.373341488209419</c:v>
                </c:pt>
                <c:pt idx="5">
                  <c:v>40.893743310851569</c:v>
                </c:pt>
                <c:pt idx="6">
                  <c:v>46.283198949090917</c:v>
                </c:pt>
                <c:pt idx="7">
                  <c:v>52.160746194453843</c:v>
                </c:pt>
                <c:pt idx="8">
                  <c:v>55.421470423759231</c:v>
                </c:pt>
                <c:pt idx="9">
                  <c:v>56.487031221750406</c:v>
                </c:pt>
                <c:pt idx="10">
                  <c:v>57.590345257329858</c:v>
                </c:pt>
                <c:pt idx="11">
                  <c:v>55.0862219637023</c:v>
                </c:pt>
                <c:pt idx="12">
                  <c:v>43.921834554866734</c:v>
                </c:pt>
                <c:pt idx="13">
                  <c:v>41.87650900072618</c:v>
                </c:pt>
                <c:pt idx="14">
                  <c:v>38.759838161870583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B97-478D-A975-044135FAFF21}"/>
            </c:ext>
          </c:extLst>
        </c:ser>
        <c:ser>
          <c:idx val="3"/>
          <c:order val="3"/>
          <c:tx>
            <c:strRef>
              <c:f>'Skandinavia, faste priser'!$K$53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B97-478D-A975-044135FAFF2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B97-478D-A975-044135FAFF2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B97-478D-A975-044135FAFF2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B97-478D-A975-044135FAFF21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priser'!$K$57:$K$71</c:f>
              <c:numCache>
                <c:formatCode>_-* #\ ##0_-;\-* #\ ##0_-;_-* "-"??_-;_-@_-</c:formatCode>
                <c:ptCount val="15"/>
                <c:pt idx="0">
                  <c:v>100.4199684523376</c:v>
                </c:pt>
                <c:pt idx="1">
                  <c:v>112.40009090304763</c:v>
                </c:pt>
                <c:pt idx="2">
                  <c:v>106.15802303299935</c:v>
                </c:pt>
                <c:pt idx="3">
                  <c:v>113.78781406323067</c:v>
                </c:pt>
                <c:pt idx="4">
                  <c:v>112.14742720349037</c:v>
                </c:pt>
                <c:pt idx="5">
                  <c:v>108.15588485659457</c:v>
                </c:pt>
                <c:pt idx="6">
                  <c:v>107.66611482490408</c:v>
                </c:pt>
                <c:pt idx="7">
                  <c:v>113.50547264434448</c:v>
                </c:pt>
                <c:pt idx="8">
                  <c:v>128.39043398465063</c:v>
                </c:pt>
                <c:pt idx="9">
                  <c:v>148.1364414210301</c:v>
                </c:pt>
                <c:pt idx="10">
                  <c:v>133.12100490021433</c:v>
                </c:pt>
                <c:pt idx="11">
                  <c:v>141.21895958000002</c:v>
                </c:pt>
                <c:pt idx="12">
                  <c:v>151.15297840000002</c:v>
                </c:pt>
                <c:pt idx="13">
                  <c:v>143.34633940730097</c:v>
                </c:pt>
                <c:pt idx="14">
                  <c:v>141.35443123047844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B97-478D-A975-044135FAF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faste priser'!$N$53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13-4FA3-92DF-540476A7D95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13-4FA3-92DF-540476A7D95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13-4FA3-92DF-540476A7D95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13-4FA3-92DF-540476A7D955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priser'!$N$57:$N$71</c:f>
              <c:numCache>
                <c:formatCode>_-* #\ ##0_-;\-* #\ ##0_-;_-* "-"??_-;_-@_-</c:formatCode>
                <c:ptCount val="15"/>
                <c:pt idx="0">
                  <c:v>38.878344558041505</c:v>
                </c:pt>
                <c:pt idx="1">
                  <c:v>45.158255854005027</c:v>
                </c:pt>
                <c:pt idx="2">
                  <c:v>35.335289876612357</c:v>
                </c:pt>
                <c:pt idx="3">
                  <c:v>30.359395840957486</c:v>
                </c:pt>
                <c:pt idx="4">
                  <c:v>42.544950640061217</c:v>
                </c:pt>
                <c:pt idx="5">
                  <c:v>60.810783082772524</c:v>
                </c:pt>
                <c:pt idx="6">
                  <c:v>80.790831117140073</c:v>
                </c:pt>
                <c:pt idx="7">
                  <c:v>88.83880010992894</c:v>
                </c:pt>
                <c:pt idx="8">
                  <c:v>106.83037316005353</c:v>
                </c:pt>
                <c:pt idx="9">
                  <c:v>114.78020150985184</c:v>
                </c:pt>
                <c:pt idx="10">
                  <c:v>108.68788855238972</c:v>
                </c:pt>
                <c:pt idx="11">
                  <c:v>110.1001670639871</c:v>
                </c:pt>
                <c:pt idx="12">
                  <c:v>84.518736060306111</c:v>
                </c:pt>
                <c:pt idx="13">
                  <c:v>62.922889118640114</c:v>
                </c:pt>
                <c:pt idx="14">
                  <c:v>64.419139383413963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13-4FA3-92DF-540476A7D955}"/>
            </c:ext>
          </c:extLst>
        </c:ser>
        <c:ser>
          <c:idx val="1"/>
          <c:order val="1"/>
          <c:tx>
            <c:strRef>
              <c:f>'Skandinavia, faste priser'!$O$53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13-4FA3-92DF-540476A7D95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13-4FA3-92DF-540476A7D9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13-4FA3-92DF-540476A7D95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13-4FA3-92DF-540476A7D955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priser'!$O$57:$O$71</c:f>
              <c:numCache>
                <c:formatCode>_-* #\ ##0_-;\-* #\ ##0_-;_-* "-"??_-;_-@_-</c:formatCode>
                <c:ptCount val="15"/>
                <c:pt idx="0">
                  <c:v>99.892259522688278</c:v>
                </c:pt>
                <c:pt idx="1">
                  <c:v>99.478416016188163</c:v>
                </c:pt>
                <c:pt idx="2">
                  <c:v>94.901575638804502</c:v>
                </c:pt>
                <c:pt idx="3">
                  <c:v>92.920516707875265</c:v>
                </c:pt>
                <c:pt idx="4">
                  <c:v>92.865873600118263</c:v>
                </c:pt>
                <c:pt idx="5">
                  <c:v>92.829940475276359</c:v>
                </c:pt>
                <c:pt idx="6">
                  <c:v>99.142140922588908</c:v>
                </c:pt>
                <c:pt idx="7">
                  <c:v>92.343876195612083</c:v>
                </c:pt>
                <c:pt idx="8">
                  <c:v>91.901302109419305</c:v>
                </c:pt>
                <c:pt idx="9">
                  <c:v>91.459286829908123</c:v>
                </c:pt>
                <c:pt idx="10">
                  <c:v>104.05607492127179</c:v>
                </c:pt>
                <c:pt idx="11">
                  <c:v>115.63955091742484</c:v>
                </c:pt>
                <c:pt idx="12">
                  <c:v>101.27381530218179</c:v>
                </c:pt>
                <c:pt idx="13">
                  <c:v>84.035926419654885</c:v>
                </c:pt>
                <c:pt idx="14">
                  <c:v>76.055523341008382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13-4FA3-92DF-540476A7D955}"/>
            </c:ext>
          </c:extLst>
        </c:ser>
        <c:ser>
          <c:idx val="2"/>
          <c:order val="2"/>
          <c:tx>
            <c:strRef>
              <c:f>'Skandinavia, faste priser'!$P$53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13-4FA3-92DF-540476A7D95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13-4FA3-92DF-540476A7D9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13-4FA3-92DF-540476A7D95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13-4FA3-92DF-540476A7D955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priser'!$P$57:$P$71</c:f>
              <c:numCache>
                <c:formatCode>_-* #\ ##0_-;\-* #\ ##0_-;_-* "-"??_-;_-@_-</c:formatCode>
                <c:ptCount val="15"/>
                <c:pt idx="0">
                  <c:v>31.757004873735539</c:v>
                </c:pt>
                <c:pt idx="1">
                  <c:v>33.440777686121471</c:v>
                </c:pt>
                <c:pt idx="2">
                  <c:v>36.025022191634129</c:v>
                </c:pt>
                <c:pt idx="3">
                  <c:v>38.903013116198402</c:v>
                </c:pt>
                <c:pt idx="4">
                  <c:v>33.992131478528762</c:v>
                </c:pt>
                <c:pt idx="5">
                  <c:v>30.909126199161435</c:v>
                </c:pt>
                <c:pt idx="6">
                  <c:v>30.402933055623166</c:v>
                </c:pt>
                <c:pt idx="7">
                  <c:v>30.127778690633207</c:v>
                </c:pt>
                <c:pt idx="8">
                  <c:v>28.57483887676652</c:v>
                </c:pt>
                <c:pt idx="9">
                  <c:v>27.680623838521925</c:v>
                </c:pt>
                <c:pt idx="10">
                  <c:v>26.701652088010661</c:v>
                </c:pt>
                <c:pt idx="11">
                  <c:v>23.081325989494108</c:v>
                </c:pt>
                <c:pt idx="12">
                  <c:v>20.876943467777696</c:v>
                </c:pt>
                <c:pt idx="13">
                  <c:v>14.613795344331203</c:v>
                </c:pt>
                <c:pt idx="14">
                  <c:v>14.485430587730347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13-4FA3-92DF-540476A7D955}"/>
            </c:ext>
          </c:extLst>
        </c:ser>
        <c:ser>
          <c:idx val="3"/>
          <c:order val="3"/>
          <c:tx>
            <c:strRef>
              <c:f>'Skandinavia, faste priser'!$Q$53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13-4FA3-92DF-540476A7D95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13-4FA3-92DF-540476A7D9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13-4FA3-92DF-540476A7D95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13-4FA3-92DF-540476A7D955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priser'!$Q$57:$Q$71</c:f>
              <c:numCache>
                <c:formatCode>_-* #\ ##0_-;\-* #\ ##0_-;_-* "-"??_-;_-@_-</c:formatCode>
                <c:ptCount val="15"/>
                <c:pt idx="0">
                  <c:v>74.32702809011235</c:v>
                </c:pt>
                <c:pt idx="1">
                  <c:v>84.045695796011174</c:v>
                </c:pt>
                <c:pt idx="2">
                  <c:v>88.094744994277661</c:v>
                </c:pt>
                <c:pt idx="3">
                  <c:v>78.07724332503382</c:v>
                </c:pt>
                <c:pt idx="4">
                  <c:v>91.237830916127336</c:v>
                </c:pt>
                <c:pt idx="5">
                  <c:v>95.462392718278679</c:v>
                </c:pt>
                <c:pt idx="6">
                  <c:v>84.820989283195303</c:v>
                </c:pt>
                <c:pt idx="7">
                  <c:v>85.409816888939801</c:v>
                </c:pt>
                <c:pt idx="8">
                  <c:v>83.50203747389476</c:v>
                </c:pt>
                <c:pt idx="9">
                  <c:v>91.793510349776795</c:v>
                </c:pt>
                <c:pt idx="10">
                  <c:v>103.88152259069194</c:v>
                </c:pt>
                <c:pt idx="11">
                  <c:v>100.95518058180878</c:v>
                </c:pt>
                <c:pt idx="12">
                  <c:v>111.91798298265725</c:v>
                </c:pt>
                <c:pt idx="13">
                  <c:v>123.98756938274772</c:v>
                </c:pt>
                <c:pt idx="14">
                  <c:v>121.5564405713213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13-4FA3-92DF-540476A7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'Skandinavia, faste priser'!$T$53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FC-43A6-AE2A-43490BDDC5B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FC-43A6-AE2A-43490BDDC5B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FC-43A6-AE2A-43490BDDC5B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FC-43A6-AE2A-43490BDDC5B6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priser'!$T$57:$T$71</c:f>
              <c:numCache>
                <c:formatCode>_-* #\ ##0_-;\-* #\ ##0_-;_-* "-"??_-;_-@_-</c:formatCode>
                <c:ptCount val="15"/>
                <c:pt idx="0">
                  <c:v>165.61073078491214</c:v>
                </c:pt>
                <c:pt idx="1">
                  <c:v>193.05509315945875</c:v>
                </c:pt>
                <c:pt idx="2">
                  <c:v>192.0629487567582</c:v>
                </c:pt>
                <c:pt idx="3">
                  <c:v>201.73665439585474</c:v>
                </c:pt>
                <c:pt idx="4">
                  <c:v>225.22290392700384</c:v>
                </c:pt>
                <c:pt idx="5">
                  <c:v>279.25306234312126</c:v>
                </c:pt>
                <c:pt idx="6">
                  <c:v>348.10063754731641</c:v>
                </c:pt>
                <c:pt idx="7">
                  <c:v>351.99721922262199</c:v>
                </c:pt>
                <c:pt idx="8">
                  <c:v>337.86810219812105</c:v>
                </c:pt>
                <c:pt idx="9">
                  <c:v>332.99182762893639</c:v>
                </c:pt>
                <c:pt idx="10">
                  <c:v>340.52824632784609</c:v>
                </c:pt>
                <c:pt idx="11">
                  <c:v>370.60695333039075</c:v>
                </c:pt>
                <c:pt idx="12">
                  <c:v>298.63551858558731</c:v>
                </c:pt>
                <c:pt idx="13">
                  <c:v>217.64463951623972</c:v>
                </c:pt>
                <c:pt idx="14">
                  <c:v>231.96906521819614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FC-43A6-AE2A-43490BDDC5B6}"/>
            </c:ext>
          </c:extLst>
        </c:ser>
        <c:ser>
          <c:idx val="1"/>
          <c:order val="1"/>
          <c:tx>
            <c:strRef>
              <c:f>'Skandinavia, faste priser'!$U$53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3FC-43A6-AE2A-43490BDDC5B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3FC-43A6-AE2A-43490BDDC5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3FC-43A6-AE2A-43490BDDC5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FC-43A6-AE2A-43490BDDC5B6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priser'!$U$57:$U$71</c:f>
              <c:numCache>
                <c:formatCode>_-* #\ ##0_-;\-* #\ ##0_-;_-* "-"??_-;_-@_-</c:formatCode>
                <c:ptCount val="15"/>
                <c:pt idx="0">
                  <c:v>230.78708270841742</c:v>
                </c:pt>
                <c:pt idx="1">
                  <c:v>248.31446653725337</c:v>
                </c:pt>
                <c:pt idx="2">
                  <c:v>235.4821441148143</c:v>
                </c:pt>
                <c:pt idx="3">
                  <c:v>220.68908890950286</c:v>
                </c:pt>
                <c:pt idx="4">
                  <c:v>216.84405957438975</c:v>
                </c:pt>
                <c:pt idx="5">
                  <c:v>218.83478530680841</c:v>
                </c:pt>
                <c:pt idx="6">
                  <c:v>237.8477064044209</c:v>
                </c:pt>
                <c:pt idx="7">
                  <c:v>230.8744403593451</c:v>
                </c:pt>
                <c:pt idx="8">
                  <c:v>239.10255075445835</c:v>
                </c:pt>
                <c:pt idx="9">
                  <c:v>240.22370822341907</c:v>
                </c:pt>
                <c:pt idx="10">
                  <c:v>251.42580295609679</c:v>
                </c:pt>
                <c:pt idx="11">
                  <c:v>289.92109678326864</c:v>
                </c:pt>
                <c:pt idx="12">
                  <c:v>281.90696063131571</c:v>
                </c:pt>
                <c:pt idx="13">
                  <c:v>245.89032180165557</c:v>
                </c:pt>
                <c:pt idx="14">
                  <c:v>203.03914152350376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FC-43A6-AE2A-43490BDDC5B6}"/>
            </c:ext>
          </c:extLst>
        </c:ser>
        <c:ser>
          <c:idx val="2"/>
          <c:order val="2"/>
          <c:tx>
            <c:strRef>
              <c:f>'Skandinavia, faste priser'!$V$53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3FC-43A6-AE2A-43490BDDC5B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3FC-43A6-AE2A-43490BDDC5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3FC-43A6-AE2A-43490BDDC5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3FC-43A6-AE2A-43490BDDC5B6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priser'!$V$57:$V$71</c:f>
              <c:numCache>
                <c:formatCode>_-* #\ ##0_-;\-* #\ ##0_-;_-* "-"??_-;_-@_-</c:formatCode>
                <c:ptCount val="15"/>
                <c:pt idx="0">
                  <c:v>93.586138598951337</c:v>
                </c:pt>
                <c:pt idx="1">
                  <c:v>91.150414890258787</c:v>
                </c:pt>
                <c:pt idx="2">
                  <c:v>93.229153531700348</c:v>
                </c:pt>
                <c:pt idx="3">
                  <c:v>103.83227914023777</c:v>
                </c:pt>
                <c:pt idx="4">
                  <c:v>110.45070206707219</c:v>
                </c:pt>
                <c:pt idx="5">
                  <c:v>109.9073657315283</c:v>
                </c:pt>
                <c:pt idx="6">
                  <c:v>111.81578828377077</c:v>
                </c:pt>
                <c:pt idx="7">
                  <c:v>116.43336228580856</c:v>
                </c:pt>
                <c:pt idx="8">
                  <c:v>122.50945365550616</c:v>
                </c:pt>
                <c:pt idx="9">
                  <c:v>128.33682986253939</c:v>
                </c:pt>
                <c:pt idx="10">
                  <c:v>127.15341886936383</c:v>
                </c:pt>
                <c:pt idx="11">
                  <c:v>113.76933374945401</c:v>
                </c:pt>
                <c:pt idx="12">
                  <c:v>97.969895945906927</c:v>
                </c:pt>
                <c:pt idx="13">
                  <c:v>86.029393566946794</c:v>
                </c:pt>
                <c:pt idx="14">
                  <c:v>79.799262539933039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3FC-43A6-AE2A-43490BDDC5B6}"/>
            </c:ext>
          </c:extLst>
        </c:ser>
        <c:ser>
          <c:idx val="3"/>
          <c:order val="3"/>
          <c:tx>
            <c:strRef>
              <c:f>'Skandinavia, faste priser'!$W$53</c:f>
              <c:strCache>
                <c:ptCount val="1"/>
                <c:pt idx="0">
                  <c:v>Anlegg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3FC-43A6-AE2A-43490BDDC5B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3FC-43A6-AE2A-43490BDDC5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3FC-43A6-AE2A-43490BDDC5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3FC-43A6-AE2A-43490BDDC5B6}"/>
              </c:ext>
            </c:extLst>
          </c:dPt>
          <c:cat>
            <c:numRef>
              <c:f>'Skandinavia, faste priser'!$A$57:$A$71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'Skandinavia, faste priser'!$W$57:$W$71</c:f>
              <c:numCache>
                <c:formatCode>_-* #\ ##0_-;\-* #\ ##0_-;_-* "-"??_-;_-@_-</c:formatCode>
                <c:ptCount val="15"/>
                <c:pt idx="0">
                  <c:v>262.41354547862011</c:v>
                </c:pt>
                <c:pt idx="1">
                  <c:v>273.63214935744384</c:v>
                </c:pt>
                <c:pt idx="2">
                  <c:v>275.46579241359495</c:v>
                </c:pt>
                <c:pt idx="3">
                  <c:v>286.33280010255021</c:v>
                </c:pt>
                <c:pt idx="4">
                  <c:v>306.00685367174128</c:v>
                </c:pt>
                <c:pt idx="5">
                  <c:v>307.34227305874424</c:v>
                </c:pt>
                <c:pt idx="6">
                  <c:v>297.2211561085881</c:v>
                </c:pt>
                <c:pt idx="7">
                  <c:v>309.317751196497</c:v>
                </c:pt>
                <c:pt idx="8">
                  <c:v>330.23656037518043</c:v>
                </c:pt>
                <c:pt idx="9">
                  <c:v>357.5588841174565</c:v>
                </c:pt>
                <c:pt idx="10">
                  <c:v>354.4371949787016</c:v>
                </c:pt>
                <c:pt idx="11">
                  <c:v>359.34790431588044</c:v>
                </c:pt>
                <c:pt idx="12">
                  <c:v>378.25428157714185</c:v>
                </c:pt>
                <c:pt idx="13">
                  <c:v>383.58972112964699</c:v>
                </c:pt>
                <c:pt idx="14">
                  <c:v>376.40907027686615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3FC-43A6-AE2A-43490BDD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7767616"/>
        <c:axId val="487771928"/>
      </c:barChart>
      <c:catAx>
        <c:axId val="487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71928"/>
        <c:crosses val="autoZero"/>
        <c:auto val="1"/>
        <c:lblAlgn val="ctr"/>
        <c:lblOffset val="100"/>
        <c:noMultiLvlLbl val="0"/>
      </c:catAx>
      <c:valAx>
        <c:axId val="487771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4877676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nb-N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'Bygg Norge, region og sektor'!$B$30</c:f>
              <c:strCache>
                <c:ptCount val="1"/>
                <c:pt idx="0">
                  <c:v>Leiligheter og småhus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sektor'!$B$31:$B$48</c:f>
              <c:numCache>
                <c:formatCode>0.0</c:formatCode>
                <c:ptCount val="18"/>
                <c:pt idx="0">
                  <c:v>7.8989535317900001</c:v>
                </c:pt>
                <c:pt idx="1">
                  <c:v>6.6424963671800006</c:v>
                </c:pt>
                <c:pt idx="2">
                  <c:v>4.2919173446499999</c:v>
                </c:pt>
                <c:pt idx="3">
                  <c:v>8.1246077610299992</c:v>
                </c:pt>
                <c:pt idx="4">
                  <c:v>12.001815366670002</c:v>
                </c:pt>
                <c:pt idx="5">
                  <c:v>12.437133581650002</c:v>
                </c:pt>
                <c:pt idx="6">
                  <c:v>11.005903808139999</c:v>
                </c:pt>
                <c:pt idx="7">
                  <c:v>8.2627163504900025</c:v>
                </c:pt>
                <c:pt idx="8">
                  <c:v>11.06565348398</c:v>
                </c:pt>
                <c:pt idx="9">
                  <c:v>16.701017153670001</c:v>
                </c:pt>
                <c:pt idx="10">
                  <c:v>17.69769193394</c:v>
                </c:pt>
                <c:pt idx="11">
                  <c:v>14.726936177239997</c:v>
                </c:pt>
                <c:pt idx="12">
                  <c:v>11.172391555159997</c:v>
                </c:pt>
                <c:pt idx="13">
                  <c:v>10.906173062290001</c:v>
                </c:pt>
                <c:pt idx="14">
                  <c:v>12.290492300269996</c:v>
                </c:pt>
                <c:pt idx="15">
                  <c:v>13.236231409779998</c:v>
                </c:pt>
                <c:pt idx="16">
                  <c:v>11.530103604100002</c:v>
                </c:pt>
                <c:pt idx="17">
                  <c:v>11.537563281290002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090-A6D3-23DFD40D611F}"/>
            </c:ext>
          </c:extLst>
        </c:ser>
        <c:ser>
          <c:idx val="1"/>
          <c:order val="1"/>
          <c:tx>
            <c:strRef>
              <c:f>'Bygg Norge, region og sektor'!$C$30</c:f>
              <c:strCache>
                <c:ptCount val="1"/>
                <c:pt idx="0">
                  <c:v>Private yrkesbygg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sektor'!$C$31:$C$48</c:f>
              <c:numCache>
                <c:formatCode>0.0</c:formatCode>
                <c:ptCount val="18"/>
                <c:pt idx="0">
                  <c:v>4.6379796624499994</c:v>
                </c:pt>
                <c:pt idx="1">
                  <c:v>4.26802014019</c:v>
                </c:pt>
                <c:pt idx="2">
                  <c:v>4.4159463719300005</c:v>
                </c:pt>
                <c:pt idx="3">
                  <c:v>6.1671450062400002</c:v>
                </c:pt>
                <c:pt idx="4">
                  <c:v>7.201009657120002</c:v>
                </c:pt>
                <c:pt idx="5">
                  <c:v>7.1998310013199998</c:v>
                </c:pt>
                <c:pt idx="6">
                  <c:v>6.3989647186700003</c:v>
                </c:pt>
                <c:pt idx="7">
                  <c:v>5.9645738848100009</c:v>
                </c:pt>
                <c:pt idx="8">
                  <c:v>5.0894393746399995</c:v>
                </c:pt>
                <c:pt idx="9">
                  <c:v>5.9323994720000011</c:v>
                </c:pt>
                <c:pt idx="10">
                  <c:v>7.6286798081199994</c:v>
                </c:pt>
                <c:pt idx="11">
                  <c:v>6.82527073376</c:v>
                </c:pt>
                <c:pt idx="12">
                  <c:v>5.0091185640800004</c:v>
                </c:pt>
                <c:pt idx="13">
                  <c:v>3.9905335991299999</c:v>
                </c:pt>
                <c:pt idx="14">
                  <c:v>4.6521846292700006</c:v>
                </c:pt>
                <c:pt idx="15">
                  <c:v>5.7234941264699994</c:v>
                </c:pt>
                <c:pt idx="16">
                  <c:v>4.8533235432200001</c:v>
                </c:pt>
                <c:pt idx="17">
                  <c:v>4.2506186090900027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090-A6D3-23DFD40D611F}"/>
            </c:ext>
          </c:extLst>
        </c:ser>
        <c:ser>
          <c:idx val="2"/>
          <c:order val="2"/>
          <c:tx>
            <c:strRef>
              <c:f>'Bygg Norge, region og sektor'!$D$30</c:f>
              <c:strCache>
                <c:ptCount val="1"/>
                <c:pt idx="0">
                  <c:v>Offentlige yrkesbygg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'Bygg Norge, region og sektor'!$A$31:$A$48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'Bygg Norge, region og sektor'!$D$31:$D$48</c:f>
              <c:numCache>
                <c:formatCode>0.0</c:formatCode>
                <c:ptCount val="18"/>
                <c:pt idx="0">
                  <c:v>2.6913916025099991</c:v>
                </c:pt>
                <c:pt idx="1">
                  <c:v>2.7194860385100008</c:v>
                </c:pt>
                <c:pt idx="2">
                  <c:v>2.3184956086400001</c:v>
                </c:pt>
                <c:pt idx="3">
                  <c:v>2.59388134179</c:v>
                </c:pt>
                <c:pt idx="4">
                  <c:v>2.6838175969299995</c:v>
                </c:pt>
                <c:pt idx="5">
                  <c:v>3.4578305164199992</c:v>
                </c:pt>
                <c:pt idx="6">
                  <c:v>3.7288339337399998</c:v>
                </c:pt>
                <c:pt idx="7">
                  <c:v>3.9740195742599993</c:v>
                </c:pt>
                <c:pt idx="8">
                  <c:v>4.1037292189000008</c:v>
                </c:pt>
                <c:pt idx="9">
                  <c:v>2.9232310051400003</c:v>
                </c:pt>
                <c:pt idx="10">
                  <c:v>3.9207136057900001</c:v>
                </c:pt>
                <c:pt idx="11">
                  <c:v>4.9750348685499999</c:v>
                </c:pt>
                <c:pt idx="12">
                  <c:v>7.2743408625200008</c:v>
                </c:pt>
                <c:pt idx="13">
                  <c:v>6.7227980080199989</c:v>
                </c:pt>
                <c:pt idx="14">
                  <c:v>4.4706014064799993</c:v>
                </c:pt>
                <c:pt idx="15">
                  <c:v>5.38450287627</c:v>
                </c:pt>
                <c:pt idx="16">
                  <c:v>3.9525886580800003</c:v>
                </c:pt>
                <c:pt idx="17">
                  <c:v>3.5632542513699996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090-A6D3-23DFD40D6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63372856"/>
        <c:axId val="1163373840"/>
      </c:barChart>
      <c:catAx>
        <c:axId val="116337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3840"/>
        <c:crosses val="autoZero"/>
        <c:auto val="1"/>
        <c:lblAlgn val="ctr"/>
        <c:lblOffset val="100"/>
        <c:noMultiLvlLbl val="0"/>
      </c:catAx>
      <c:valAx>
        <c:axId val="11633738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337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2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F939A9-F200-41BE-8D43-8496703E1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1BCA595-EABA-44D8-A0B6-F6510283C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9421651-96E0-4C32-8877-3358F229A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-1</xdr:colOff>
      <xdr:row>27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4BE7566-1973-4334-ABD1-38FB8F044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AFA65A-781D-4CFE-A070-9DFD71EEC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4321D42-60C9-4823-9BB0-48FB3B521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CB3985E-7CA1-4AEE-A0D6-74CD019E6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-1</xdr:colOff>
      <xdr:row>27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17200E7-9035-4BF2-BA02-B329B4B52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3434DD7-13A9-4CAB-9B61-5336AB770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10</xdr:col>
      <xdr:colOff>1</xdr:colOff>
      <xdr:row>26</xdr:row>
      <xdr:rowOff>169333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DF9F0E1-C4C8-4FC0-A237-6DF6AC02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26</xdr:row>
      <xdr:rowOff>169333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BF1EEA3-FA75-454A-9B3A-E0F0796ED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0</xdr:colOff>
      <xdr:row>26</xdr:row>
      <xdr:rowOff>169333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ED472CD-3A85-49B7-A725-938FA6BBD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1</xdr:colOff>
      <xdr:row>26</xdr:row>
      <xdr:rowOff>169333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35D5292-DE5D-4984-B069-30A18AFDA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6</xdr:row>
      <xdr:rowOff>0</xdr:rowOff>
    </xdr:from>
    <xdr:to>
      <xdr:col>30</xdr:col>
      <xdr:colOff>0</xdr:colOff>
      <xdr:row>26</xdr:row>
      <xdr:rowOff>169333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07A4832-E893-4A4A-8A1A-1EF6A3384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19312C-0691-49EB-8D73-FF7B25BFB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10</xdr:col>
      <xdr:colOff>1</xdr:colOff>
      <xdr:row>26</xdr:row>
      <xdr:rowOff>169333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5109656-BD2A-4405-830A-D9C3CDC5D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26</xdr:row>
      <xdr:rowOff>169333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26FB107-E798-4740-9F45-1C33BED7A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0</xdr:colOff>
      <xdr:row>26</xdr:row>
      <xdr:rowOff>169333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0C7859B-5F0E-4FCE-986C-C73385ED8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1</xdr:colOff>
      <xdr:row>26</xdr:row>
      <xdr:rowOff>169333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D9B8D47-1C3E-45DC-8628-CEB4C9D86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0B94EC-B82A-4666-B914-A21AA3FB3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10</xdr:col>
      <xdr:colOff>1</xdr:colOff>
      <xdr:row>26</xdr:row>
      <xdr:rowOff>169333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FA326F2-85E8-46BF-81B5-49DAEF5F7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26</xdr:row>
      <xdr:rowOff>169333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C7EFD85-7052-41A7-9138-2A45DEDE0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0</xdr:colOff>
      <xdr:row>26</xdr:row>
      <xdr:rowOff>169333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F6BC519-3851-46C1-B88F-7081D9AF7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1</xdr:colOff>
      <xdr:row>26</xdr:row>
      <xdr:rowOff>169333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7285557-7D89-494F-9C6A-FCE813E0F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656166</xdr:colOff>
      <xdr:row>6</xdr:row>
      <xdr:rowOff>0</xdr:rowOff>
    </xdr:from>
    <xdr:to>
      <xdr:col>10</xdr:col>
      <xdr:colOff>733</xdr:colOff>
      <xdr:row>26</xdr:row>
      <xdr:rowOff>170366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77F2A0-8636-4BF6-A8C9-A7A76409E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179915</xdr:rowOff>
    </xdr:from>
    <xdr:to>
      <xdr:col>5</xdr:col>
      <xdr:colOff>0</xdr:colOff>
      <xdr:row>26</xdr:row>
      <xdr:rowOff>169332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60A19FA-607C-4DC9-AAA7-A9484F1BF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sp7\AppData\Roaming\Microsoft\Excel\1510-P11-14-00009-1%20(version%20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wettr\Downloads\Svensk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sp7\AppData\Local\Webforum\Plugin\Documents\4889108\Kopia%20av%201510-P11-14-000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phandlingstidplan"/>
      <sheetName val="mall"/>
    </sheetNames>
    <sheetDataSet>
      <sheetData sheetId="0" refreshError="1"/>
      <sheetData sheetId="1">
        <row r="3">
          <cell r="G3" t="str">
            <v>0-5</v>
          </cell>
        </row>
        <row r="4">
          <cell r="G4" t="str">
            <v>5-20</v>
          </cell>
        </row>
        <row r="5">
          <cell r="G5" t="str">
            <v>20-50</v>
          </cell>
        </row>
        <row r="6">
          <cell r="G6" t="str">
            <v>50-100</v>
          </cell>
        </row>
        <row r="7">
          <cell r="G7" t="str">
            <v>100-300</v>
          </cell>
        </row>
        <row r="8">
          <cell r="G8" t="str">
            <v>300-500</v>
          </cell>
        </row>
        <row r="9">
          <cell r="G9" t="str">
            <v>500-1 000</v>
          </cell>
        </row>
        <row r="10">
          <cell r="G10" t="str">
            <v>&gt; 1 000</v>
          </cell>
        </row>
        <row r="12">
          <cell r="G12" t="str">
            <v>Saknas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ll"/>
    </sheetNames>
    <sheetDataSet>
      <sheetData sheetId="0">
        <row r="3">
          <cell r="B3" t="str">
            <v>Ramavtal</v>
          </cell>
          <cell r="C3" t="str">
            <v>Barkarby</v>
          </cell>
          <cell r="D3" t="str">
            <v>Förenklat</v>
          </cell>
          <cell r="E3" t="str">
            <v>Ja
TransQ kod
9.4.3</v>
          </cell>
          <cell r="F3" t="str">
            <v>Utförandeentreprenad</v>
          </cell>
          <cell r="G3" t="str">
            <v>0-5</v>
          </cell>
          <cell r="I3" t="str">
            <v>Grön - säker (inom 3 månader)</v>
          </cell>
        </row>
        <row r="4">
          <cell r="B4" t="str">
            <v>Förberedande entreprenad</v>
          </cell>
          <cell r="C4" t="str">
            <v>Arenastaden</v>
          </cell>
          <cell r="D4" t="str">
            <v>Öppet</v>
          </cell>
          <cell r="E4" t="str">
            <v>Nej</v>
          </cell>
          <cell r="F4" t="str">
            <v>Totalentreprenad</v>
          </cell>
          <cell r="G4" t="str">
            <v>5-20</v>
          </cell>
          <cell r="I4" t="str">
            <v>Röd - uppgifter ej säkra</v>
          </cell>
        </row>
        <row r="5">
          <cell r="B5" t="str">
            <v>Arbetstunnel entreprenad</v>
          </cell>
          <cell r="C5" t="str">
            <v>Depå</v>
          </cell>
          <cell r="D5" t="str">
            <v>Förhandlat</v>
          </cell>
          <cell r="F5" t="str">
            <v>Kombo</v>
          </cell>
          <cell r="G5" t="str">
            <v>20-50</v>
          </cell>
          <cell r="I5" t="str">
            <v>Uppgift saknas</v>
          </cell>
        </row>
        <row r="6">
          <cell r="B6" t="str">
            <v>Berg- och anläggningsentreprenad</v>
          </cell>
          <cell r="C6" t="str">
            <v>Nacka</v>
          </cell>
          <cell r="F6" t="str">
            <v>Samverkansentreprenad</v>
          </cell>
          <cell r="G6" t="str">
            <v>50-100</v>
          </cell>
          <cell r="I6" t="str">
            <v>Gul - relativt säkra uppgifter</v>
          </cell>
        </row>
        <row r="7">
          <cell r="B7" t="str">
            <v>Bygg- och installationsentreprenad</v>
          </cell>
          <cell r="C7" t="str">
            <v>Söderort</v>
          </cell>
          <cell r="F7" t="str">
            <v>Tjänst</v>
          </cell>
          <cell r="G7" t="str">
            <v>100-300</v>
          </cell>
        </row>
        <row r="8">
          <cell r="B8" t="str">
            <v>Installation</v>
          </cell>
          <cell r="C8" t="str">
            <v>Södermalm</v>
          </cell>
          <cell r="G8" t="str">
            <v>300-500</v>
          </cell>
        </row>
        <row r="9">
          <cell r="B9" t="str">
            <v>BEST</v>
          </cell>
          <cell r="C9" t="str">
            <v>Gemensamt</v>
          </cell>
          <cell r="G9" t="str">
            <v>500-1 000</v>
          </cell>
        </row>
        <row r="10">
          <cell r="B10" t="str">
            <v>Övrigt</v>
          </cell>
          <cell r="G10" t="str">
            <v>&gt; 1 000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  <cell r="G12" t="str">
            <v>Saknas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phandlingstidplan"/>
      <sheetName val="mall"/>
    </sheetNames>
    <sheetDataSet>
      <sheetData sheetId="0"/>
      <sheetData sheetId="1">
        <row r="3">
          <cell r="B3" t="str">
            <v>Ramavtal</v>
          </cell>
        </row>
        <row r="4">
          <cell r="B4" t="str">
            <v>Förberedande entreprenad</v>
          </cell>
        </row>
        <row r="5">
          <cell r="B5" t="str">
            <v>Arbetstunnel entreprenad</v>
          </cell>
        </row>
        <row r="6">
          <cell r="B6" t="str">
            <v>Berg- och anläggningsentreprenad</v>
          </cell>
        </row>
        <row r="7">
          <cell r="B7" t="str">
            <v>Bygg- och installationsentreprenad</v>
          </cell>
        </row>
        <row r="8">
          <cell r="B8" t="str">
            <v>Installation</v>
          </cell>
        </row>
        <row r="9">
          <cell r="B9" t="str">
            <v>BEST</v>
          </cell>
        </row>
        <row r="10">
          <cell r="B10" t="str">
            <v>Övrigt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Veidekke">
      <a:dk1>
        <a:srgbClr val="000000"/>
      </a:dk1>
      <a:lt1>
        <a:srgbClr val="FFFFFF"/>
      </a:lt1>
      <a:dk2>
        <a:srgbClr val="DA062B"/>
      </a:dk2>
      <a:lt2>
        <a:srgbClr val="E3E3E3"/>
      </a:lt2>
      <a:accent1>
        <a:srgbClr val="DA062B"/>
      </a:accent1>
      <a:accent2>
        <a:srgbClr val="B2B2B2"/>
      </a:accent2>
      <a:accent3>
        <a:srgbClr val="00687F"/>
      </a:accent3>
      <a:accent4>
        <a:srgbClr val="A1BBA5"/>
      </a:accent4>
      <a:accent5>
        <a:srgbClr val="7DA0C4"/>
      </a:accent5>
      <a:accent6>
        <a:srgbClr val="E2859D"/>
      </a:accent6>
      <a:hlink>
        <a:srgbClr val="DA062B"/>
      </a:hlink>
      <a:folHlink>
        <a:srgbClr val="B2B2B2"/>
      </a:folHlink>
    </a:clrScheme>
    <a:fontScheme name="Veidekk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0792-A93F-4672-8F6A-B1CC6C903A89}">
  <dimension ref="A1:Y148"/>
  <sheetViews>
    <sheetView showGridLines="0" tabSelected="1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6" width="20.625" customWidth="1"/>
    <col min="7" max="7" width="10.625" customWidth="1"/>
    <col min="8" max="12" width="20.625" customWidth="1"/>
    <col min="13" max="13" width="10.625" customWidth="1"/>
    <col min="14" max="18" width="20.625" customWidth="1"/>
    <col min="20" max="24" width="20.625" customWidth="1"/>
  </cols>
  <sheetData>
    <row r="1" spans="1:22" ht="23.25" x14ac:dyDescent="0.35">
      <c r="B1" s="37" t="s">
        <v>59</v>
      </c>
    </row>
    <row r="2" spans="1:22" x14ac:dyDescent="0.2">
      <c r="B2" t="s">
        <v>0</v>
      </c>
      <c r="C2" s="2">
        <v>45372</v>
      </c>
    </row>
    <row r="4" spans="1:22" ht="15" x14ac:dyDescent="0.25">
      <c r="A4" s="13"/>
      <c r="B4" s="34" t="s">
        <v>1</v>
      </c>
      <c r="H4" s="1" t="s">
        <v>2</v>
      </c>
      <c r="I4" s="12">
        <v>102.94</v>
      </c>
      <c r="J4" s="35">
        <v>45261</v>
      </c>
      <c r="N4" s="1" t="s">
        <v>3</v>
      </c>
      <c r="O4" s="12">
        <v>154.69</v>
      </c>
      <c r="P4" s="35">
        <v>45261</v>
      </c>
      <c r="T4" s="1"/>
      <c r="U4" s="12"/>
      <c r="V4" s="14"/>
    </row>
    <row r="5" spans="1:22" x14ac:dyDescent="0.2">
      <c r="H5" s="42"/>
      <c r="I5" s="42"/>
      <c r="J5" s="42"/>
      <c r="K5" s="42"/>
      <c r="L5" s="42"/>
    </row>
    <row r="28" spans="1:24" ht="18" x14ac:dyDescent="0.25">
      <c r="B28" s="41" t="s">
        <v>4</v>
      </c>
      <c r="C28" s="41"/>
      <c r="D28" s="41"/>
      <c r="E28" s="41"/>
      <c r="F28" s="41"/>
      <c r="H28" s="41" t="s">
        <v>5</v>
      </c>
      <c r="I28" s="41"/>
      <c r="J28" s="41"/>
      <c r="K28" s="41"/>
      <c r="L28" s="41"/>
      <c r="N28" s="41" t="s">
        <v>6</v>
      </c>
      <c r="O28" s="41"/>
      <c r="P28" s="41"/>
      <c r="Q28" s="41"/>
      <c r="R28" s="41"/>
      <c r="T28" s="41" t="s">
        <v>7</v>
      </c>
      <c r="U28" s="41"/>
      <c r="V28" s="41"/>
      <c r="W28" s="41"/>
      <c r="X28" s="41"/>
    </row>
    <row r="30" spans="1:24" s="8" customFormat="1" ht="20.100000000000001" customHeight="1" x14ac:dyDescent="0.2">
      <c r="B30" s="27" t="s">
        <v>8</v>
      </c>
      <c r="C30" s="27" t="s">
        <v>9</v>
      </c>
      <c r="D30" s="27" t="s">
        <v>10</v>
      </c>
      <c r="E30" s="27" t="s">
        <v>11</v>
      </c>
      <c r="F30" s="27" t="s">
        <v>12</v>
      </c>
      <c r="H30" s="27" t="s">
        <v>8</v>
      </c>
      <c r="I30" s="27" t="s">
        <v>9</v>
      </c>
      <c r="J30" s="27" t="s">
        <v>10</v>
      </c>
      <c r="K30" s="27" t="s">
        <v>11</v>
      </c>
      <c r="L30" s="27" t="s">
        <v>12</v>
      </c>
      <c r="N30" s="27" t="s">
        <v>8</v>
      </c>
      <c r="O30" s="27" t="s">
        <v>9</v>
      </c>
      <c r="P30" s="27" t="s">
        <v>10</v>
      </c>
      <c r="Q30" s="27" t="s">
        <v>11</v>
      </c>
      <c r="R30" s="27" t="s">
        <v>12</v>
      </c>
      <c r="T30" s="27" t="s">
        <v>8</v>
      </c>
      <c r="U30" s="27" t="s">
        <v>9</v>
      </c>
      <c r="V30" s="27" t="s">
        <v>10</v>
      </c>
      <c r="W30" s="27" t="s">
        <v>11</v>
      </c>
      <c r="X30" s="27" t="s">
        <v>12</v>
      </c>
    </row>
    <row r="31" spans="1:24" x14ac:dyDescent="0.2">
      <c r="A31">
        <v>2008</v>
      </c>
      <c r="B31" s="7">
        <v>49.421481305409976</v>
      </c>
      <c r="C31" s="7">
        <v>49.270251533340009</v>
      </c>
      <c r="D31" s="7">
        <v>20.996662148910008</v>
      </c>
      <c r="E31" s="7">
        <v>44.287999999999997</v>
      </c>
      <c r="F31" s="7">
        <f>+SUM(B31:E31)</f>
        <v>163.97639498766</v>
      </c>
      <c r="H31" s="7">
        <v>31.202673357200016</v>
      </c>
      <c r="I31" s="7">
        <v>37.024510445750003</v>
      </c>
      <c r="J31" s="7">
        <v>12.733089357659985</v>
      </c>
      <c r="K31" s="7">
        <v>65.771000000000001</v>
      </c>
      <c r="L31" s="7">
        <f>+SUM(H31:K31)</f>
        <v>146.73127316060999</v>
      </c>
      <c r="N31" s="7">
        <v>29.570497224590003</v>
      </c>
      <c r="O31" s="7">
        <v>91.45720426049995</v>
      </c>
      <c r="P31" s="7">
        <v>10.746088844299997</v>
      </c>
      <c r="Q31" s="7">
        <v>27.387173000000001</v>
      </c>
      <c r="R31" s="7">
        <f>+SUM(N31:Q31)</f>
        <v>159.16096332938994</v>
      </c>
      <c r="T31" s="7">
        <f t="shared" ref="T31:W46" si="0">+B31+H31+N31</f>
        <v>110.1946518872</v>
      </c>
      <c r="U31" s="7">
        <f t="shared" si="0"/>
        <v>177.75196623958996</v>
      </c>
      <c r="V31" s="7">
        <f t="shared" si="0"/>
        <v>44.475840350869994</v>
      </c>
      <c r="W31" s="7">
        <f t="shared" si="0"/>
        <v>137.44617299999999</v>
      </c>
      <c r="X31" s="7">
        <f>+SUM(T31:W31)</f>
        <v>469.86863147765996</v>
      </c>
    </row>
    <row r="32" spans="1:24" x14ac:dyDescent="0.2">
      <c r="A32">
        <v>2009</v>
      </c>
      <c r="B32" s="7">
        <v>37.230967601029988</v>
      </c>
      <c r="C32" s="7">
        <v>53.602985325940018</v>
      </c>
      <c r="D32" s="7">
        <v>21.209083749710022</v>
      </c>
      <c r="E32" s="7">
        <v>51.612000000000002</v>
      </c>
      <c r="F32" s="7">
        <f t="shared" ref="F32:F48" si="1">+SUM(B32:E32)</f>
        <v>163.65503667668003</v>
      </c>
      <c r="H32" s="7">
        <v>25.496433483610005</v>
      </c>
      <c r="I32" s="7">
        <v>35.238899492239973</v>
      </c>
      <c r="J32" s="7">
        <v>13.090132285360008</v>
      </c>
      <c r="K32" s="7">
        <v>66.863</v>
      </c>
      <c r="L32" s="7">
        <f t="shared" ref="L32:L48" si="2">+SUM(H32:K32)</f>
        <v>140.68846526120998</v>
      </c>
      <c r="N32" s="7">
        <v>17.670990633569993</v>
      </c>
      <c r="O32" s="7">
        <v>83.618827953749971</v>
      </c>
      <c r="P32" s="7">
        <v>10.873030372500006</v>
      </c>
      <c r="Q32" s="7">
        <v>25.374980000000001</v>
      </c>
      <c r="R32" s="7">
        <f t="shared" ref="R32:R48" si="3">+SUM(N32:Q32)</f>
        <v>137.53782895981996</v>
      </c>
      <c r="T32" s="7">
        <f t="shared" si="0"/>
        <v>80.398391718209979</v>
      </c>
      <c r="U32" s="7">
        <f t="shared" si="0"/>
        <v>172.46071277192996</v>
      </c>
      <c r="V32" s="7">
        <f t="shared" si="0"/>
        <v>45.172246407570036</v>
      </c>
      <c r="W32" s="7">
        <f t="shared" si="0"/>
        <v>143.84997999999999</v>
      </c>
      <c r="X32" s="7">
        <f t="shared" ref="X32:X45" si="4">+SUM(T32:W32)</f>
        <v>441.88133089770997</v>
      </c>
    </row>
    <row r="33" spans="1:25" x14ac:dyDescent="0.2">
      <c r="A33">
        <v>2010</v>
      </c>
      <c r="B33" s="7">
        <v>29.403150272370031</v>
      </c>
      <c r="C33" s="7">
        <v>48.474632748320005</v>
      </c>
      <c r="D33" s="7">
        <v>19.006156962180015</v>
      </c>
      <c r="E33" s="7">
        <v>52.232999999999997</v>
      </c>
      <c r="F33" s="7">
        <f t="shared" si="1"/>
        <v>149.11693998287004</v>
      </c>
      <c r="H33" s="7">
        <v>27.908450829060005</v>
      </c>
      <c r="I33" s="7">
        <v>29.715018823629997</v>
      </c>
      <c r="J33" s="7">
        <v>14.225326311670003</v>
      </c>
      <c r="K33" s="7">
        <v>63.902000000000001</v>
      </c>
      <c r="L33" s="7">
        <f t="shared" si="2"/>
        <v>135.75079596436001</v>
      </c>
      <c r="N33" s="7">
        <v>11.994966524800011</v>
      </c>
      <c r="O33" s="7">
        <v>54.024994993749978</v>
      </c>
      <c r="P33" s="7">
        <v>12.702667331359997</v>
      </c>
      <c r="Q33" s="7">
        <v>27.491582999999999</v>
      </c>
      <c r="R33" s="7">
        <f t="shared" si="3"/>
        <v>106.21421184990999</v>
      </c>
      <c r="T33" s="7">
        <f t="shared" si="0"/>
        <v>69.306567626230049</v>
      </c>
      <c r="U33" s="7">
        <f t="shared" si="0"/>
        <v>132.21464656569998</v>
      </c>
      <c r="V33" s="7">
        <f t="shared" si="0"/>
        <v>45.934150605210014</v>
      </c>
      <c r="W33" s="7">
        <f t="shared" si="0"/>
        <v>143.62658299999998</v>
      </c>
      <c r="X33" s="7">
        <f t="shared" si="4"/>
        <v>391.08194779714006</v>
      </c>
    </row>
    <row r="34" spans="1:25" x14ac:dyDescent="0.2">
      <c r="A34">
        <v>2011</v>
      </c>
      <c r="B34" s="7">
        <v>39.287450591420011</v>
      </c>
      <c r="C34" s="7">
        <v>47.617584823809935</v>
      </c>
      <c r="D34" s="7">
        <v>20.56575550354998</v>
      </c>
      <c r="E34" s="7">
        <v>55.831000000000003</v>
      </c>
      <c r="F34" s="7">
        <f t="shared" si="1"/>
        <v>163.30179091877994</v>
      </c>
      <c r="H34" s="7">
        <v>37.638357143360004</v>
      </c>
      <c r="I34" s="7">
        <v>32.950619598989981</v>
      </c>
      <c r="J34" s="7">
        <v>17.181556132710018</v>
      </c>
      <c r="K34" s="7">
        <v>62.026000000000003</v>
      </c>
      <c r="L34" s="7">
        <f t="shared" si="2"/>
        <v>149.79653287506</v>
      </c>
      <c r="N34" s="7">
        <v>18.70037285010001</v>
      </c>
      <c r="O34" s="7">
        <v>47.992334183249973</v>
      </c>
      <c r="P34" s="7">
        <v>15.264587075810001</v>
      </c>
      <c r="Q34" s="7">
        <v>30.600324000000004</v>
      </c>
      <c r="R34" s="7">
        <f t="shared" si="3"/>
        <v>112.55761810915999</v>
      </c>
      <c r="T34" s="7">
        <f t="shared" si="0"/>
        <v>95.626180584880032</v>
      </c>
      <c r="U34" s="7">
        <f t="shared" si="0"/>
        <v>128.56053860604987</v>
      </c>
      <c r="V34" s="7">
        <f t="shared" si="0"/>
        <v>53.011898712069993</v>
      </c>
      <c r="W34" s="7">
        <f t="shared" si="0"/>
        <v>148.457324</v>
      </c>
      <c r="X34" s="7">
        <f t="shared" si="4"/>
        <v>425.65594190299987</v>
      </c>
    </row>
    <row r="35" spans="1:25" x14ac:dyDescent="0.2">
      <c r="A35">
        <v>2012</v>
      </c>
      <c r="B35" s="7">
        <v>50.281702238350057</v>
      </c>
      <c r="C35" s="7">
        <v>51.403078455419923</v>
      </c>
      <c r="D35" s="7">
        <v>19.591274091710009</v>
      </c>
      <c r="E35" s="7">
        <v>50.516278</v>
      </c>
      <c r="F35" s="7">
        <f t="shared" si="1"/>
        <v>171.79233278547997</v>
      </c>
      <c r="H35" s="7">
        <v>43.498452149549998</v>
      </c>
      <c r="I35" s="7">
        <v>43.087037631289945</v>
      </c>
      <c r="J35" s="7">
        <v>16.970932459729998</v>
      </c>
      <c r="K35" s="7">
        <v>71.346000000000004</v>
      </c>
      <c r="L35" s="7">
        <f t="shared" si="2"/>
        <v>174.90242224056993</v>
      </c>
      <c r="N35" s="7">
        <v>22.262320644030012</v>
      </c>
      <c r="O35" s="7">
        <v>49.040182363749999</v>
      </c>
      <c r="P35" s="7">
        <v>16.486114214510003</v>
      </c>
      <c r="Q35" s="7">
        <v>35.558546999999997</v>
      </c>
      <c r="R35" s="7">
        <f t="shared" si="3"/>
        <v>123.34716422229002</v>
      </c>
      <c r="T35" s="7">
        <f t="shared" si="0"/>
        <v>116.04247503193007</v>
      </c>
      <c r="U35" s="7">
        <f t="shared" si="0"/>
        <v>143.53029845045987</v>
      </c>
      <c r="V35" s="7">
        <f t="shared" si="0"/>
        <v>53.04832076595001</v>
      </c>
      <c r="W35" s="7">
        <f t="shared" si="0"/>
        <v>157.42082500000001</v>
      </c>
      <c r="X35" s="7">
        <f t="shared" si="4"/>
        <v>470.04191924833992</v>
      </c>
    </row>
    <row r="36" spans="1:25" x14ac:dyDescent="0.2">
      <c r="A36">
        <v>2013</v>
      </c>
      <c r="B36" s="7">
        <v>56.475236869080014</v>
      </c>
      <c r="C36" s="7">
        <v>49.898170306469893</v>
      </c>
      <c r="D36" s="7">
        <v>20.524823589849998</v>
      </c>
      <c r="E36" s="7">
        <v>54.692239999999998</v>
      </c>
      <c r="F36" s="7">
        <f t="shared" si="1"/>
        <v>181.59047076539991</v>
      </c>
      <c r="H36" s="7">
        <v>46.836135216229998</v>
      </c>
      <c r="I36" s="7">
        <v>42.653977243339966</v>
      </c>
      <c r="J36" s="7">
        <v>17.177571627870005</v>
      </c>
      <c r="K36" s="7">
        <v>69.337000000000003</v>
      </c>
      <c r="L36" s="7">
        <f t="shared" si="2"/>
        <v>176.00468408743995</v>
      </c>
      <c r="N36" s="7">
        <v>17.580013060039985</v>
      </c>
      <c r="O36" s="7">
        <v>47.222012846989976</v>
      </c>
      <c r="P36" s="7">
        <v>17.929787343779992</v>
      </c>
      <c r="Q36" s="7">
        <v>38.351979999999998</v>
      </c>
      <c r="R36" s="7">
        <f t="shared" si="3"/>
        <v>121.08379325080995</v>
      </c>
      <c r="T36" s="7">
        <f t="shared" si="0"/>
        <v>120.89138514535</v>
      </c>
      <c r="U36" s="7">
        <f t="shared" si="0"/>
        <v>139.77416039679983</v>
      </c>
      <c r="V36" s="7">
        <f t="shared" si="0"/>
        <v>55.632182561499995</v>
      </c>
      <c r="W36" s="7">
        <f t="shared" si="0"/>
        <v>162.38121999999998</v>
      </c>
      <c r="X36" s="7">
        <f t="shared" si="4"/>
        <v>478.67894810364982</v>
      </c>
    </row>
    <row r="37" spans="1:25" x14ac:dyDescent="0.2">
      <c r="A37">
        <v>2014</v>
      </c>
      <c r="B37" s="7">
        <v>60.106691502519958</v>
      </c>
      <c r="C37" s="7">
        <v>47.689869048560055</v>
      </c>
      <c r="D37" s="7">
        <v>22.960913226869987</v>
      </c>
      <c r="E37" s="7">
        <v>65.111913000000001</v>
      </c>
      <c r="F37" s="7">
        <f t="shared" si="1"/>
        <v>195.86938677795001</v>
      </c>
      <c r="H37" s="7">
        <v>56.584765412099969</v>
      </c>
      <c r="I37" s="7">
        <v>39.677525718250003</v>
      </c>
      <c r="J37" s="7">
        <v>21.289598864249985</v>
      </c>
      <c r="K37" s="7">
        <v>76.064999999999998</v>
      </c>
      <c r="L37" s="7">
        <f t="shared" si="2"/>
        <v>193.61688999459994</v>
      </c>
      <c r="N37" s="7">
        <v>15.300859383280022</v>
      </c>
      <c r="O37" s="7">
        <v>46.818708483230004</v>
      </c>
      <c r="P37" s="7">
        <v>19.603065238889982</v>
      </c>
      <c r="Q37" s="7">
        <v>34.788775999999999</v>
      </c>
      <c r="R37" s="7">
        <f t="shared" si="3"/>
        <v>116.51140910540001</v>
      </c>
      <c r="T37" s="7">
        <f t="shared" si="0"/>
        <v>131.99231629789995</v>
      </c>
      <c r="U37" s="7">
        <f t="shared" si="0"/>
        <v>134.18610325004008</v>
      </c>
      <c r="V37" s="7">
        <f t="shared" si="0"/>
        <v>63.853577330009955</v>
      </c>
      <c r="W37" s="7">
        <f t="shared" si="0"/>
        <v>175.965689</v>
      </c>
      <c r="X37" s="7">
        <f t="shared" si="4"/>
        <v>505.99768587795</v>
      </c>
    </row>
    <row r="38" spans="1:25" x14ac:dyDescent="0.2">
      <c r="A38">
        <v>2015</v>
      </c>
      <c r="B38" s="7">
        <v>56.18264050147004</v>
      </c>
      <c r="C38" s="7">
        <v>48.373248313889995</v>
      </c>
      <c r="D38" s="7">
        <v>26.994161466320001</v>
      </c>
      <c r="E38" s="7">
        <v>72.029792</v>
      </c>
      <c r="F38" s="7">
        <f t="shared" si="1"/>
        <v>203.57984228168004</v>
      </c>
      <c r="H38" s="7">
        <v>72.98028564677999</v>
      </c>
      <c r="I38" s="7">
        <v>40.134363140699982</v>
      </c>
      <c r="J38" s="7">
        <v>27.365548874860014</v>
      </c>
      <c r="K38" s="7">
        <v>76.343999999999994</v>
      </c>
      <c r="L38" s="7">
        <f t="shared" si="2"/>
        <v>216.82419766234</v>
      </c>
      <c r="N38" s="7">
        <v>21.776727766069989</v>
      </c>
      <c r="O38" s="7">
        <v>47.514106294419982</v>
      </c>
      <c r="P38" s="7">
        <v>17.388198834569998</v>
      </c>
      <c r="Q38" s="7">
        <v>41.398643439999994</v>
      </c>
      <c r="R38" s="7">
        <f t="shared" si="3"/>
        <v>128.07767633505998</v>
      </c>
      <c r="T38" s="7">
        <f t="shared" si="0"/>
        <v>150.93965391432002</v>
      </c>
      <c r="U38" s="7">
        <f t="shared" si="0"/>
        <v>136.02171774900995</v>
      </c>
      <c r="V38" s="7">
        <f t="shared" si="0"/>
        <v>71.74790917575001</v>
      </c>
      <c r="W38" s="7">
        <f t="shared" si="0"/>
        <v>189.77243543999998</v>
      </c>
      <c r="X38" s="7">
        <f t="shared" si="4"/>
        <v>548.48171627907993</v>
      </c>
    </row>
    <row r="39" spans="1:25" x14ac:dyDescent="0.2">
      <c r="A39">
        <v>2016</v>
      </c>
      <c r="B39" s="7">
        <v>63.311352805729918</v>
      </c>
      <c r="C39" s="7">
        <v>50.808375848769941</v>
      </c>
      <c r="D39" s="7">
        <v>29.277357240900002</v>
      </c>
      <c r="E39" s="7">
        <v>74.068489999999997</v>
      </c>
      <c r="F39" s="7">
        <f t="shared" si="1"/>
        <v>217.46557589539987</v>
      </c>
      <c r="H39" s="7">
        <v>100.19046624601</v>
      </c>
      <c r="I39" s="7">
        <v>44.06400854693004</v>
      </c>
      <c r="J39" s="7">
        <v>30.08090719150001</v>
      </c>
      <c r="K39" s="7">
        <v>74.906000000000006</v>
      </c>
      <c r="L39" s="7">
        <f t="shared" si="2"/>
        <v>249.24138198444007</v>
      </c>
      <c r="N39" s="7">
        <v>31.747440772670004</v>
      </c>
      <c r="O39" s="7">
        <v>48.44162012377997</v>
      </c>
      <c r="P39" s="7">
        <v>16.125096707839994</v>
      </c>
      <c r="Q39" s="7">
        <v>44.068100325603439</v>
      </c>
      <c r="R39" s="7">
        <f t="shared" si="3"/>
        <v>140.3822579298934</v>
      </c>
      <c r="T39" s="7">
        <f t="shared" si="0"/>
        <v>195.24925982440993</v>
      </c>
      <c r="U39" s="7">
        <f t="shared" si="0"/>
        <v>143.31400451947997</v>
      </c>
      <c r="V39" s="7">
        <f t="shared" si="0"/>
        <v>75.483361140240007</v>
      </c>
      <c r="W39" s="7">
        <f t="shared" si="0"/>
        <v>193.04259032560344</v>
      </c>
      <c r="X39" s="7">
        <f t="shared" si="4"/>
        <v>607.08921580973333</v>
      </c>
    </row>
    <row r="40" spans="1:25" x14ac:dyDescent="0.2">
      <c r="A40">
        <v>2017</v>
      </c>
      <c r="B40" s="7">
        <v>77.986002611190088</v>
      </c>
      <c r="C40" s="7">
        <v>53.712046477409942</v>
      </c>
      <c r="D40" s="7">
        <v>27.446608504490015</v>
      </c>
      <c r="E40" s="7">
        <v>77.4388632</v>
      </c>
      <c r="F40" s="7">
        <f t="shared" si="1"/>
        <v>236.58352079309009</v>
      </c>
      <c r="H40" s="7">
        <v>128.86861537858002</v>
      </c>
      <c r="I40" s="7">
        <v>53.824180015899984</v>
      </c>
      <c r="J40" s="7">
        <v>35.607251584269974</v>
      </c>
      <c r="K40" s="7">
        <v>77.207999999999998</v>
      </c>
      <c r="L40" s="7">
        <f t="shared" si="2"/>
        <v>295.50804697875003</v>
      </c>
      <c r="N40" s="7">
        <v>42.604684076659979</v>
      </c>
      <c r="O40" s="7">
        <v>52.277908294509984</v>
      </c>
      <c r="P40" s="7">
        <v>16.031919024480008</v>
      </c>
      <c r="Q40" s="7">
        <v>40.542652299555165</v>
      </c>
      <c r="R40" s="7">
        <f t="shared" si="3"/>
        <v>151.45716369520514</v>
      </c>
      <c r="T40" s="7">
        <f t="shared" si="0"/>
        <v>249.4593020664301</v>
      </c>
      <c r="U40" s="7">
        <f t="shared" si="0"/>
        <v>159.81413478781991</v>
      </c>
      <c r="V40" s="7">
        <f t="shared" si="0"/>
        <v>79.085779113239994</v>
      </c>
      <c r="W40" s="7">
        <f t="shared" si="0"/>
        <v>195.18951549955514</v>
      </c>
      <c r="X40" s="7">
        <f t="shared" si="4"/>
        <v>683.54873146704517</v>
      </c>
    </row>
    <row r="41" spans="1:25" x14ac:dyDescent="0.2">
      <c r="A41">
        <v>2018</v>
      </c>
      <c r="B41" s="7">
        <v>80.317739843929928</v>
      </c>
      <c r="C41" s="7">
        <v>55.252786660679995</v>
      </c>
      <c r="D41" s="7">
        <v>27.634506735529982</v>
      </c>
      <c r="E41" s="7">
        <v>85.120597136000001</v>
      </c>
      <c r="F41" s="7">
        <f t="shared" si="1"/>
        <v>248.32563037613988</v>
      </c>
      <c r="H41" s="7">
        <v>128.76788186804998</v>
      </c>
      <c r="I41" s="7">
        <v>55.201033716959977</v>
      </c>
      <c r="J41" s="7">
        <v>41.010845092560011</v>
      </c>
      <c r="K41" s="7">
        <v>84.876000000000005</v>
      </c>
      <c r="L41" s="7">
        <f t="shared" si="2"/>
        <v>309.85576067756995</v>
      </c>
      <c r="N41" s="7">
        <v>47.662773956159981</v>
      </c>
      <c r="O41" s="7">
        <v>49.530224736870032</v>
      </c>
      <c r="P41" s="7">
        <v>16.157617834359993</v>
      </c>
      <c r="Q41" s="7">
        <v>42.569784914532924</v>
      </c>
      <c r="R41" s="7">
        <f t="shared" si="3"/>
        <v>155.92040144192293</v>
      </c>
      <c r="T41" s="7">
        <f t="shared" si="0"/>
        <v>256.74839566813989</v>
      </c>
      <c r="U41" s="7">
        <f t="shared" si="0"/>
        <v>159.98404511451</v>
      </c>
      <c r="V41" s="7">
        <f t="shared" si="0"/>
        <v>84.802969662449982</v>
      </c>
      <c r="W41" s="7">
        <f t="shared" si="0"/>
        <v>212.56638205053292</v>
      </c>
      <c r="X41" s="7">
        <f t="shared" si="4"/>
        <v>714.10179249563271</v>
      </c>
    </row>
    <row r="42" spans="1:25" x14ac:dyDescent="0.2">
      <c r="A42">
        <v>2019</v>
      </c>
      <c r="B42" s="7">
        <v>76.121946031159965</v>
      </c>
      <c r="C42" s="7">
        <v>56.515853964169985</v>
      </c>
      <c r="D42" s="7">
        <v>31.631786333530009</v>
      </c>
      <c r="E42" s="7">
        <v>93.328265243200008</v>
      </c>
      <c r="F42" s="7">
        <f t="shared" si="1"/>
        <v>257.59785157205999</v>
      </c>
      <c r="H42" s="7">
        <v>111.25095254145005</v>
      </c>
      <c r="I42" s="7">
        <v>63.059196189079969</v>
      </c>
      <c r="J42" s="7">
        <v>44.568654107520004</v>
      </c>
      <c r="K42" s="7">
        <v>98.2</v>
      </c>
      <c r="L42" s="7">
        <f t="shared" si="2"/>
        <v>317.07880283805002</v>
      </c>
      <c r="N42" s="7">
        <v>57.876391569430012</v>
      </c>
      <c r="O42" s="7">
        <v>49.787513986789953</v>
      </c>
      <c r="P42" s="7">
        <v>15.480402474240018</v>
      </c>
      <c r="Q42" s="7">
        <v>42.569784914532924</v>
      </c>
      <c r="R42" s="7">
        <f t="shared" si="3"/>
        <v>165.7140929449929</v>
      </c>
      <c r="T42" s="7">
        <f t="shared" si="0"/>
        <v>245.24929014204002</v>
      </c>
      <c r="U42" s="7">
        <f t="shared" si="0"/>
        <v>169.36256414003989</v>
      </c>
      <c r="V42" s="7">
        <f t="shared" si="0"/>
        <v>91.680842915290029</v>
      </c>
      <c r="W42" s="7">
        <f t="shared" si="0"/>
        <v>234.09805015773293</v>
      </c>
      <c r="X42" s="7">
        <f t="shared" si="4"/>
        <v>740.3907473551028</v>
      </c>
    </row>
    <row r="43" spans="1:25" x14ac:dyDescent="0.2">
      <c r="A43">
        <v>2020</v>
      </c>
      <c r="B43" s="7">
        <v>72.761868198570042</v>
      </c>
      <c r="C43" s="7">
        <v>53.942025207759968</v>
      </c>
      <c r="D43" s="7">
        <v>36.752470374189954</v>
      </c>
      <c r="E43" s="7">
        <v>93.667483164924676</v>
      </c>
      <c r="F43" s="7">
        <f t="shared" si="1"/>
        <v>257.1238469454446</v>
      </c>
      <c r="H43" s="7">
        <v>106.4523212104599</v>
      </c>
      <c r="I43" s="7">
        <v>68.326785272989952</v>
      </c>
      <c r="J43" s="7">
        <v>45.992379391489976</v>
      </c>
      <c r="K43" s="7">
        <v>114.40600000000001</v>
      </c>
      <c r="L43" s="7">
        <f t="shared" si="2"/>
        <v>335.17748587493986</v>
      </c>
      <c r="M43" s="11"/>
      <c r="N43" s="7">
        <v>62.277046620900009</v>
      </c>
      <c r="O43" s="7">
        <v>49.62497441643999</v>
      </c>
      <c r="P43" s="7">
        <v>15.018963601959999</v>
      </c>
      <c r="Q43" s="7">
        <v>47.25246125513155</v>
      </c>
      <c r="R43" s="7">
        <f t="shared" si="3"/>
        <v>174.17344589443155</v>
      </c>
      <c r="T43" s="7">
        <f t="shared" si="0"/>
        <v>241.49123602992995</v>
      </c>
      <c r="U43" s="7">
        <f t="shared" si="0"/>
        <v>171.8937848971899</v>
      </c>
      <c r="V43" s="7">
        <f t="shared" si="0"/>
        <v>97.763813367639926</v>
      </c>
      <c r="W43" s="7">
        <f t="shared" si="0"/>
        <v>255.32594442005623</v>
      </c>
      <c r="X43" s="7">
        <f t="shared" si="4"/>
        <v>766.47477871481601</v>
      </c>
    </row>
    <row r="44" spans="1:25" x14ac:dyDescent="0.2">
      <c r="A44">
        <v>2021</v>
      </c>
      <c r="B44" s="7">
        <v>74.29982237559004</v>
      </c>
      <c r="C44" s="7">
        <v>56.859894878690135</v>
      </c>
      <c r="D44" s="7">
        <v>37.315879103359983</v>
      </c>
      <c r="E44" s="7">
        <v>99.983897115851022</v>
      </c>
      <c r="F44" s="7">
        <f t="shared" si="1"/>
        <v>268.45949347349119</v>
      </c>
      <c r="H44" s="7">
        <v>124.15537481527002</v>
      </c>
      <c r="I44" s="7">
        <v>69.585563755159967</v>
      </c>
      <c r="J44" s="7">
        <v>48.766268433450016</v>
      </c>
      <c r="K44" s="7">
        <v>109.92400000000001</v>
      </c>
      <c r="L44" s="7">
        <f t="shared" si="2"/>
        <v>352.43120700387999</v>
      </c>
      <c r="N44" s="7">
        <v>61.216353148659913</v>
      </c>
      <c r="O44" s="7">
        <v>58.654929969099989</v>
      </c>
      <c r="P44" s="7">
        <v>15.024614593179999</v>
      </c>
      <c r="Q44" s="7">
        <v>57.175478118709172</v>
      </c>
      <c r="R44" s="7">
        <f t="shared" si="3"/>
        <v>192.07137582964907</v>
      </c>
      <c r="T44" s="7">
        <f t="shared" si="0"/>
        <v>259.67155033951997</v>
      </c>
      <c r="U44" s="7">
        <f t="shared" si="0"/>
        <v>185.10038860295009</v>
      </c>
      <c r="V44" s="7">
        <f t="shared" si="0"/>
        <v>101.10676212999</v>
      </c>
      <c r="W44" s="7">
        <f t="shared" si="0"/>
        <v>267.08337523456021</v>
      </c>
      <c r="X44" s="7">
        <f t="shared" si="4"/>
        <v>812.96207630702031</v>
      </c>
    </row>
    <row r="45" spans="1:25" x14ac:dyDescent="0.2">
      <c r="A45">
        <v>2022</v>
      </c>
      <c r="B45" s="7">
        <v>82.312931549559991</v>
      </c>
      <c r="C45" s="7">
        <v>68.205944092719903</v>
      </c>
      <c r="D45" s="7">
        <v>33.237823417600019</v>
      </c>
      <c r="E45" s="7">
        <v>113.94539937837224</v>
      </c>
      <c r="F45" s="7">
        <f t="shared" si="1"/>
        <v>297.70209843825216</v>
      </c>
      <c r="H45" s="7">
        <v>156.51576321991999</v>
      </c>
      <c r="I45" s="7">
        <v>92.00150617353998</v>
      </c>
      <c r="J45" s="7">
        <v>49.950188879890064</v>
      </c>
      <c r="K45" s="7">
        <v>133.19</v>
      </c>
      <c r="L45" s="7">
        <f t="shared" si="2"/>
        <v>431.65745827335002</v>
      </c>
      <c r="N45" s="7">
        <v>66.496609177429988</v>
      </c>
      <c r="O45" s="7">
        <v>69.871555642760057</v>
      </c>
      <c r="P45" s="7">
        <v>13.937678604489998</v>
      </c>
      <c r="Q45" s="7">
        <v>63.46478071176719</v>
      </c>
      <c r="R45" s="7">
        <f t="shared" si="3"/>
        <v>213.77062413644722</v>
      </c>
      <c r="T45" s="7">
        <f t="shared" si="0"/>
        <v>305.32530394690997</v>
      </c>
      <c r="U45" s="7">
        <f t="shared" si="0"/>
        <v>230.07900590901994</v>
      </c>
      <c r="V45" s="7">
        <f t="shared" si="0"/>
        <v>97.125690901980079</v>
      </c>
      <c r="W45" s="7">
        <f t="shared" si="0"/>
        <v>310.60018009013947</v>
      </c>
      <c r="X45" s="7">
        <f t="shared" si="4"/>
        <v>943.13018084804946</v>
      </c>
    </row>
    <row r="46" spans="1:25" s="1" customFormat="1" ht="15" x14ac:dyDescent="0.25">
      <c r="A46" s="10">
        <v>2023</v>
      </c>
      <c r="B46" s="9">
        <v>83.767693787920038</v>
      </c>
      <c r="C46" s="9">
        <v>75.409271279790133</v>
      </c>
      <c r="D46" s="9">
        <v>32.676175402459961</v>
      </c>
      <c r="E46" s="9">
        <v>115.18332019448458</v>
      </c>
      <c r="F46" s="9">
        <f t="shared" si="1"/>
        <v>307.03646066465473</v>
      </c>
      <c r="H46" s="9">
        <v>123.33118883273011</v>
      </c>
      <c r="I46" s="9">
        <v>99.663781170469946</v>
      </c>
      <c r="J46" s="9">
        <v>42.037083251990005</v>
      </c>
      <c r="K46" s="9">
        <v>146.83600000000001</v>
      </c>
      <c r="L46" s="9">
        <f t="shared" si="2"/>
        <v>411.86805325519009</v>
      </c>
      <c r="N46" s="9">
        <v>53.777024580330036</v>
      </c>
      <c r="O46" s="9">
        <v>64.478822468790042</v>
      </c>
      <c r="P46" s="9">
        <v>13.291885714650002</v>
      </c>
      <c r="Q46" s="9">
        <v>72.349850011414603</v>
      </c>
      <c r="R46" s="9">
        <f t="shared" si="3"/>
        <v>203.89758277518467</v>
      </c>
      <c r="T46" s="9">
        <f t="shared" si="0"/>
        <v>260.87590720098018</v>
      </c>
      <c r="U46" s="9">
        <f t="shared" si="0"/>
        <v>239.55187491905014</v>
      </c>
      <c r="V46" s="9">
        <f t="shared" si="0"/>
        <v>88.005144369099966</v>
      </c>
      <c r="W46" s="9">
        <f t="shared" si="0"/>
        <v>334.3691702058992</v>
      </c>
      <c r="X46" s="9">
        <f t="shared" ref="X46" si="5">+SUM(T46:W46)</f>
        <v>922.80209669502949</v>
      </c>
    </row>
    <row r="47" spans="1:25" x14ac:dyDescent="0.2">
      <c r="A47" s="16">
        <v>2024</v>
      </c>
      <c r="B47" s="17">
        <v>70.562514467669871</v>
      </c>
      <c r="C47" s="17">
        <v>66.614573095469808</v>
      </c>
      <c r="D47" s="17">
        <v>30.078039277409921</v>
      </c>
      <c r="E47" s="18">
        <v>118.58092858639027</v>
      </c>
      <c r="F47" s="18">
        <f t="shared" si="1"/>
        <v>285.83605542693988</v>
      </c>
      <c r="H47" s="17">
        <v>84.563417537170011</v>
      </c>
      <c r="I47" s="17">
        <v>95.365027272340129</v>
      </c>
      <c r="J47" s="17">
        <v>41.441140831259965</v>
      </c>
      <c r="K47" s="18">
        <v>143.42989079999998</v>
      </c>
      <c r="L47" s="17">
        <f t="shared" si="2"/>
        <v>364.79947644077009</v>
      </c>
      <c r="N47" s="17">
        <v>41.430252486609994</v>
      </c>
      <c r="O47" s="17">
        <v>55.323146300069986</v>
      </c>
      <c r="P47" s="17">
        <v>9.620397606809993</v>
      </c>
      <c r="Q47" s="18">
        <v>81.755330512898496</v>
      </c>
      <c r="R47" s="17">
        <f t="shared" si="3"/>
        <v>188.12912690638848</v>
      </c>
      <c r="T47" s="17">
        <f t="shared" ref="T47" si="6">+B47+H47+N47</f>
        <v>196.55618449144987</v>
      </c>
      <c r="U47" s="17">
        <f t="shared" ref="U47" si="7">+C47+I47+O47</f>
        <v>217.30274666787994</v>
      </c>
      <c r="V47" s="17">
        <f t="shared" ref="V47" si="8">+D47+J47+P47</f>
        <v>81.139577715479874</v>
      </c>
      <c r="W47" s="18">
        <f t="shared" ref="W47" si="9">+E47+K47+Q47</f>
        <v>343.76614989928873</v>
      </c>
      <c r="X47" s="18">
        <f t="shared" ref="X47" si="10">+SUM(T47:W47)</f>
        <v>838.76465877409839</v>
      </c>
    </row>
    <row r="48" spans="1:25" ht="15" x14ac:dyDescent="0.25">
      <c r="A48" s="16">
        <v>2025</v>
      </c>
      <c r="B48" s="17">
        <v>69.776238665729863</v>
      </c>
      <c r="C48" s="17">
        <v>56.75580923555988</v>
      </c>
      <c r="D48" s="17">
        <v>27.863347778769981</v>
      </c>
      <c r="E48" s="18">
        <v>118.89952569345907</v>
      </c>
      <c r="F48" s="18">
        <f t="shared" si="1"/>
        <v>273.29492137351878</v>
      </c>
      <c r="G48" s="1"/>
      <c r="H48" s="17">
        <v>103.03266514669009</v>
      </c>
      <c r="I48" s="17">
        <v>74.226689018480144</v>
      </c>
      <c r="J48" s="17">
        <v>39.493270403920029</v>
      </c>
      <c r="K48" s="18">
        <v>144.26555804423998</v>
      </c>
      <c r="L48" s="17">
        <f t="shared" si="2"/>
        <v>361.01818261333028</v>
      </c>
      <c r="M48" s="1"/>
      <c r="N48" s="17">
        <v>43.701946415510051</v>
      </c>
      <c r="O48" s="17">
        <v>51.588844852489942</v>
      </c>
      <c r="P48" s="17">
        <v>9.828258523119997</v>
      </c>
      <c r="Q48" s="18">
        <v>81.755330512898496</v>
      </c>
      <c r="R48" s="17">
        <f t="shared" si="3"/>
        <v>186.87438030401847</v>
      </c>
      <c r="S48" s="1"/>
      <c r="T48" s="17">
        <f t="shared" ref="T48" si="11">+B48+H48+N48</f>
        <v>216.51085022793001</v>
      </c>
      <c r="U48" s="17">
        <f t="shared" ref="U48" si="12">+C48+I48+O48</f>
        <v>182.57134310652998</v>
      </c>
      <c r="V48" s="17">
        <f t="shared" ref="V48" si="13">+D48+J48+P48</f>
        <v>77.184876705810012</v>
      </c>
      <c r="W48" s="18">
        <f t="shared" ref="W48" si="14">+E48+K48+Q48</f>
        <v>344.92041425059756</v>
      </c>
      <c r="X48" s="18">
        <f t="shared" ref="X48" si="15">+SUM(T48:W48)</f>
        <v>821.18748429086759</v>
      </c>
      <c r="Y48" s="1"/>
    </row>
    <row r="51" spans="1:24" ht="18" x14ac:dyDescent="0.25">
      <c r="B51" s="41" t="s">
        <v>4</v>
      </c>
      <c r="C51" s="41"/>
      <c r="D51" s="41"/>
      <c r="E51" s="41"/>
      <c r="F51" s="41"/>
      <c r="H51" s="41" t="s">
        <v>13</v>
      </c>
      <c r="I51" s="41"/>
      <c r="J51" s="41"/>
      <c r="K51" s="41"/>
      <c r="L51" s="41"/>
      <c r="N51" s="41" t="s">
        <v>14</v>
      </c>
      <c r="O51" s="41"/>
      <c r="P51" s="41"/>
      <c r="Q51" s="41"/>
      <c r="R51" s="41"/>
      <c r="T51" s="41" t="s">
        <v>15</v>
      </c>
      <c r="U51" s="41"/>
      <c r="V51" s="41"/>
      <c r="W51" s="41"/>
      <c r="X51" s="41"/>
    </row>
    <row r="53" spans="1:24" s="8" customFormat="1" ht="20.100000000000001" customHeight="1" x14ac:dyDescent="0.2">
      <c r="B53" s="27" t="s">
        <v>8</v>
      </c>
      <c r="C53" s="27" t="s">
        <v>9</v>
      </c>
      <c r="D53" s="27" t="s">
        <v>10</v>
      </c>
      <c r="E53" s="27" t="s">
        <v>11</v>
      </c>
      <c r="F53" s="27" t="s">
        <v>12</v>
      </c>
      <c r="H53" s="27" t="s">
        <v>8</v>
      </c>
      <c r="I53" s="27" t="s">
        <v>9</v>
      </c>
      <c r="J53" s="27" t="s">
        <v>10</v>
      </c>
      <c r="K53" s="27" t="s">
        <v>11</v>
      </c>
      <c r="L53" s="27" t="s">
        <v>12</v>
      </c>
      <c r="N53" s="27" t="s">
        <v>8</v>
      </c>
      <c r="O53" s="27" t="s">
        <v>9</v>
      </c>
      <c r="P53" s="27" t="s">
        <v>10</v>
      </c>
      <c r="Q53" s="27" t="s">
        <v>11</v>
      </c>
      <c r="R53" s="27" t="s">
        <v>12</v>
      </c>
      <c r="T53" s="27" t="s">
        <v>8</v>
      </c>
      <c r="U53" s="27" t="s">
        <v>9</v>
      </c>
      <c r="V53" s="27" t="s">
        <v>10</v>
      </c>
      <c r="W53" s="27" t="s">
        <v>11</v>
      </c>
      <c r="X53" s="27" t="s">
        <v>12</v>
      </c>
    </row>
    <row r="54" spans="1:24" x14ac:dyDescent="0.2">
      <c r="A54">
        <v>2008</v>
      </c>
      <c r="B54" s="7">
        <f t="shared" ref="B54:E71" si="16">+B31</f>
        <v>49.421481305409976</v>
      </c>
      <c r="C54" s="7">
        <f t="shared" si="16"/>
        <v>49.270251533340009</v>
      </c>
      <c r="D54" s="7">
        <f t="shared" si="16"/>
        <v>20.996662148910008</v>
      </c>
      <c r="E54" s="7">
        <f t="shared" si="16"/>
        <v>44.287999999999997</v>
      </c>
      <c r="F54" s="7">
        <f>+SUM(B54:E54)</f>
        <v>163.97639498766</v>
      </c>
      <c r="H54" s="7">
        <f t="shared" ref="H54:K71" si="17">+H31*$I$4/100</f>
        <v>32.120031953901695</v>
      </c>
      <c r="I54" s="7">
        <f t="shared" si="17"/>
        <v>38.113031052855057</v>
      </c>
      <c r="J54" s="7">
        <f t="shared" si="17"/>
        <v>13.107442184775188</v>
      </c>
      <c r="K54" s="7">
        <f t="shared" si="17"/>
        <v>67.704667400000005</v>
      </c>
      <c r="L54" s="7">
        <f>+SUM(H54:K54)</f>
        <v>151.04517259153195</v>
      </c>
      <c r="N54" s="7">
        <f t="shared" ref="N54:Q71" si="18">+N31*$O$4/100</f>
        <v>45.742602156718277</v>
      </c>
      <c r="O54" s="7">
        <f t="shared" si="18"/>
        <v>141.47514927056736</v>
      </c>
      <c r="P54" s="7">
        <f t="shared" si="18"/>
        <v>16.623124833247665</v>
      </c>
      <c r="Q54" s="7">
        <f t="shared" si="18"/>
        <v>42.3652179137</v>
      </c>
      <c r="R54" s="7">
        <f>+SUM(N54:Q54)</f>
        <v>246.2060941742333</v>
      </c>
      <c r="T54" s="7">
        <f t="shared" ref="T54:W69" si="19">+B54+H54+N54</f>
        <v>127.28411541602995</v>
      </c>
      <c r="U54" s="7">
        <f t="shared" si="19"/>
        <v>228.85843185676242</v>
      </c>
      <c r="V54" s="7">
        <f t="shared" si="19"/>
        <v>50.727229166932865</v>
      </c>
      <c r="W54" s="7">
        <f t="shared" si="19"/>
        <v>154.3578853137</v>
      </c>
      <c r="X54" s="7">
        <f>+SUM(T54:W54)</f>
        <v>561.22766175342531</v>
      </c>
    </row>
    <row r="55" spans="1:24" x14ac:dyDescent="0.2">
      <c r="A55">
        <v>2009</v>
      </c>
      <c r="B55" s="7">
        <f t="shared" si="16"/>
        <v>37.230967601029988</v>
      </c>
      <c r="C55" s="7">
        <f t="shared" si="16"/>
        <v>53.602985325940018</v>
      </c>
      <c r="D55" s="7">
        <f t="shared" si="16"/>
        <v>21.209083749710022</v>
      </c>
      <c r="E55" s="7">
        <f t="shared" si="16"/>
        <v>51.612000000000002</v>
      </c>
      <c r="F55" s="7">
        <f t="shared" ref="F55:F67" si="20">+SUM(B55:E55)</f>
        <v>163.65503667668003</v>
      </c>
      <c r="H55" s="7">
        <f t="shared" si="17"/>
        <v>26.246028628028139</v>
      </c>
      <c r="I55" s="7">
        <f t="shared" si="17"/>
        <v>36.274923137311823</v>
      </c>
      <c r="J55" s="7">
        <f t="shared" si="17"/>
        <v>13.474982174549591</v>
      </c>
      <c r="K55" s="7">
        <f t="shared" si="17"/>
        <v>68.828772199999989</v>
      </c>
      <c r="L55" s="7">
        <f t="shared" ref="L55:L69" si="21">+SUM(H55:K55)</f>
        <v>144.82470613988954</v>
      </c>
      <c r="N55" s="7">
        <f t="shared" si="18"/>
        <v>27.335255411069419</v>
      </c>
      <c r="O55" s="7">
        <f t="shared" si="18"/>
        <v>129.34996496165581</v>
      </c>
      <c r="P55" s="7">
        <f t="shared" si="18"/>
        <v>16.819490683220259</v>
      </c>
      <c r="Q55" s="7">
        <f t="shared" si="18"/>
        <v>39.252556562000002</v>
      </c>
      <c r="R55" s="7">
        <f t="shared" ref="R55:R69" si="22">+SUM(N55:Q55)</f>
        <v>212.7572676179455</v>
      </c>
      <c r="T55" s="7">
        <f t="shared" si="19"/>
        <v>90.812251640127556</v>
      </c>
      <c r="U55" s="7">
        <f t="shared" si="19"/>
        <v>219.22787342490767</v>
      </c>
      <c r="V55" s="7">
        <f t="shared" si="19"/>
        <v>51.503556607479872</v>
      </c>
      <c r="W55" s="7">
        <f t="shared" si="19"/>
        <v>159.69332876199999</v>
      </c>
      <c r="X55" s="7">
        <f t="shared" ref="X55:X68" si="23">+SUM(T55:W55)</f>
        <v>521.23701043451513</v>
      </c>
    </row>
    <row r="56" spans="1:24" x14ac:dyDescent="0.2">
      <c r="A56">
        <v>2010</v>
      </c>
      <c r="B56" s="7">
        <f t="shared" si="16"/>
        <v>29.403150272370031</v>
      </c>
      <c r="C56" s="7">
        <f t="shared" si="16"/>
        <v>48.474632748320005</v>
      </c>
      <c r="D56" s="7">
        <f t="shared" si="16"/>
        <v>19.006156962180015</v>
      </c>
      <c r="E56" s="7">
        <f t="shared" si="16"/>
        <v>52.232999999999997</v>
      </c>
      <c r="F56" s="7">
        <f t="shared" si="20"/>
        <v>149.11693998287004</v>
      </c>
      <c r="H56" s="7">
        <f t="shared" si="17"/>
        <v>28.728959283434371</v>
      </c>
      <c r="I56" s="7">
        <f t="shared" si="17"/>
        <v>30.588640377044715</v>
      </c>
      <c r="J56" s="7">
        <f t="shared" si="17"/>
        <v>14.6435509052331</v>
      </c>
      <c r="K56" s="7">
        <f t="shared" si="17"/>
        <v>65.780718799999988</v>
      </c>
      <c r="L56" s="7">
        <f t="shared" si="21"/>
        <v>139.74186936571218</v>
      </c>
      <c r="N56" s="7">
        <f t="shared" si="18"/>
        <v>18.555013717213136</v>
      </c>
      <c r="O56" s="7">
        <f t="shared" si="18"/>
        <v>83.571264755831834</v>
      </c>
      <c r="P56" s="7">
        <f t="shared" si="18"/>
        <v>19.649756094880779</v>
      </c>
      <c r="Q56" s="7">
        <f t="shared" si="18"/>
        <v>42.526729742699999</v>
      </c>
      <c r="R56" s="7">
        <f t="shared" si="22"/>
        <v>164.30276431062578</v>
      </c>
      <c r="T56" s="7">
        <f t="shared" si="19"/>
        <v>76.687123273017534</v>
      </c>
      <c r="U56" s="7">
        <f t="shared" si="19"/>
        <v>162.63453788119654</v>
      </c>
      <c r="V56" s="7">
        <f t="shared" si="19"/>
        <v>53.299463962293892</v>
      </c>
      <c r="W56" s="7">
        <f t="shared" si="19"/>
        <v>160.54044854270001</v>
      </c>
      <c r="X56" s="7">
        <f t="shared" si="23"/>
        <v>453.16157365920799</v>
      </c>
    </row>
    <row r="57" spans="1:24" x14ac:dyDescent="0.2">
      <c r="A57">
        <v>2011</v>
      </c>
      <c r="B57" s="7">
        <f t="shared" si="16"/>
        <v>39.287450591420011</v>
      </c>
      <c r="C57" s="7">
        <f t="shared" si="16"/>
        <v>47.617584823809935</v>
      </c>
      <c r="D57" s="7">
        <f t="shared" si="16"/>
        <v>20.56575550354998</v>
      </c>
      <c r="E57" s="7">
        <f t="shared" si="16"/>
        <v>55.831000000000003</v>
      </c>
      <c r="F57" s="7">
        <f t="shared" si="20"/>
        <v>163.30179091877994</v>
      </c>
      <c r="H57" s="7">
        <f t="shared" si="17"/>
        <v>38.74492484337479</v>
      </c>
      <c r="I57" s="7">
        <f t="shared" si="17"/>
        <v>33.919367815200282</v>
      </c>
      <c r="J57" s="7">
        <f t="shared" si="17"/>
        <v>17.686693883011692</v>
      </c>
      <c r="K57" s="7">
        <f t="shared" si="17"/>
        <v>63.849564399999998</v>
      </c>
      <c r="L57" s="7">
        <f t="shared" si="21"/>
        <v>154.20055094158676</v>
      </c>
      <c r="N57" s="7">
        <f t="shared" si="18"/>
        <v>28.927606761819707</v>
      </c>
      <c r="O57" s="7">
        <f t="shared" si="18"/>
        <v>74.239341748069378</v>
      </c>
      <c r="P57" s="7">
        <f t="shared" si="18"/>
        <v>23.612789747570492</v>
      </c>
      <c r="Q57" s="7">
        <f t="shared" si="18"/>
        <v>47.335641195600004</v>
      </c>
      <c r="R57" s="7">
        <f t="shared" si="22"/>
        <v>174.11537945305957</v>
      </c>
      <c r="T57" s="7">
        <f t="shared" si="19"/>
        <v>106.9599821966145</v>
      </c>
      <c r="U57" s="7">
        <f t="shared" si="19"/>
        <v>155.77629438707959</v>
      </c>
      <c r="V57" s="7">
        <f t="shared" si="19"/>
        <v>61.865239134132167</v>
      </c>
      <c r="W57" s="7">
        <f t="shared" si="19"/>
        <v>167.01620559560001</v>
      </c>
      <c r="X57" s="7">
        <f t="shared" si="23"/>
        <v>491.61772131342627</v>
      </c>
    </row>
    <row r="58" spans="1:24" x14ac:dyDescent="0.2">
      <c r="A58">
        <v>2012</v>
      </c>
      <c r="B58" s="7">
        <f t="shared" si="16"/>
        <v>50.281702238350057</v>
      </c>
      <c r="C58" s="7">
        <f t="shared" si="16"/>
        <v>51.403078455419923</v>
      </c>
      <c r="D58" s="7">
        <f t="shared" si="16"/>
        <v>19.591274091710009</v>
      </c>
      <c r="E58" s="7">
        <f t="shared" si="16"/>
        <v>50.516278</v>
      </c>
      <c r="F58" s="7">
        <f t="shared" si="20"/>
        <v>171.79233278547997</v>
      </c>
      <c r="H58" s="7">
        <f t="shared" si="17"/>
        <v>44.777306642746773</v>
      </c>
      <c r="I58" s="7">
        <f t="shared" si="17"/>
        <v>44.35379653764987</v>
      </c>
      <c r="J58" s="7">
        <f t="shared" si="17"/>
        <v>17.469877874046059</v>
      </c>
      <c r="K58" s="7">
        <f t="shared" si="17"/>
        <v>73.443572400000008</v>
      </c>
      <c r="L58" s="7">
        <f t="shared" si="21"/>
        <v>180.04455345444273</v>
      </c>
      <c r="N58" s="7">
        <f t="shared" si="18"/>
        <v>34.437583804250025</v>
      </c>
      <c r="O58" s="7">
        <f t="shared" si="18"/>
        <v>75.860258098484877</v>
      </c>
      <c r="P58" s="7">
        <f t="shared" si="18"/>
        <v>25.502370078425525</v>
      </c>
      <c r="Q58" s="7">
        <f t="shared" si="18"/>
        <v>55.005516354299999</v>
      </c>
      <c r="R58" s="7">
        <f t="shared" si="22"/>
        <v>190.80572833546043</v>
      </c>
      <c r="T58" s="7">
        <f t="shared" si="19"/>
        <v>129.49659268534685</v>
      </c>
      <c r="U58" s="7">
        <f t="shared" si="19"/>
        <v>171.61713309155468</v>
      </c>
      <c r="V58" s="7">
        <f t="shared" si="19"/>
        <v>62.563522044181596</v>
      </c>
      <c r="W58" s="7">
        <f t="shared" si="19"/>
        <v>178.96536675430002</v>
      </c>
      <c r="X58" s="7">
        <f t="shared" si="23"/>
        <v>542.64261457538316</v>
      </c>
    </row>
    <row r="59" spans="1:24" x14ac:dyDescent="0.2">
      <c r="A59">
        <v>2013</v>
      </c>
      <c r="B59" s="7">
        <f t="shared" si="16"/>
        <v>56.475236869080014</v>
      </c>
      <c r="C59" s="7">
        <f t="shared" si="16"/>
        <v>49.898170306469893</v>
      </c>
      <c r="D59" s="7">
        <f t="shared" si="16"/>
        <v>20.524823589849998</v>
      </c>
      <c r="E59" s="7">
        <f t="shared" si="16"/>
        <v>54.692239999999998</v>
      </c>
      <c r="F59" s="7">
        <f t="shared" si="20"/>
        <v>181.59047076539991</v>
      </c>
      <c r="H59" s="7">
        <f t="shared" si="17"/>
        <v>48.213117591587164</v>
      </c>
      <c r="I59" s="7">
        <f t="shared" si="17"/>
        <v>43.908004174294156</v>
      </c>
      <c r="J59" s="7">
        <f t="shared" si="17"/>
        <v>17.682592233729384</v>
      </c>
      <c r="K59" s="7">
        <f t="shared" si="17"/>
        <v>71.375507800000008</v>
      </c>
      <c r="L59" s="7">
        <f t="shared" si="21"/>
        <v>181.17922179961073</v>
      </c>
      <c r="N59" s="7">
        <f t="shared" si="18"/>
        <v>27.194522202575854</v>
      </c>
      <c r="O59" s="7">
        <f t="shared" si="18"/>
        <v>73.047731673008798</v>
      </c>
      <c r="P59" s="7">
        <f t="shared" si="18"/>
        <v>27.735588042093269</v>
      </c>
      <c r="Q59" s="7">
        <f t="shared" si="18"/>
        <v>59.326677861999997</v>
      </c>
      <c r="R59" s="7">
        <f t="shared" si="22"/>
        <v>187.30451977967792</v>
      </c>
      <c r="T59" s="7">
        <f t="shared" si="19"/>
        <v>131.88287666324302</v>
      </c>
      <c r="U59" s="7">
        <f>+C59+I59+O59</f>
        <v>166.85390615377284</v>
      </c>
      <c r="V59" s="7">
        <f t="shared" si="19"/>
        <v>65.943003865672651</v>
      </c>
      <c r="W59" s="7">
        <f t="shared" si="19"/>
        <v>185.394425662</v>
      </c>
      <c r="X59" s="7">
        <f t="shared" si="23"/>
        <v>550.07421234468848</v>
      </c>
    </row>
    <row r="60" spans="1:24" x14ac:dyDescent="0.2">
      <c r="A60">
        <v>2014</v>
      </c>
      <c r="B60" s="7">
        <f t="shared" si="16"/>
        <v>60.106691502519958</v>
      </c>
      <c r="C60" s="7">
        <f t="shared" si="16"/>
        <v>47.689869048560055</v>
      </c>
      <c r="D60" s="7">
        <f t="shared" si="16"/>
        <v>22.960913226869987</v>
      </c>
      <c r="E60" s="7">
        <f t="shared" si="16"/>
        <v>65.111913000000001</v>
      </c>
      <c r="F60" s="7">
        <f t="shared" si="20"/>
        <v>195.86938677795001</v>
      </c>
      <c r="H60" s="7">
        <f t="shared" si="17"/>
        <v>58.248357515215702</v>
      </c>
      <c r="I60" s="7">
        <f t="shared" si="17"/>
        <v>40.844044974366554</v>
      </c>
      <c r="J60" s="7">
        <f t="shared" si="17"/>
        <v>21.915513070858932</v>
      </c>
      <c r="K60" s="7">
        <f t="shared" si="17"/>
        <v>78.301310999999998</v>
      </c>
      <c r="L60" s="7">
        <f t="shared" si="21"/>
        <v>199.30922656044118</v>
      </c>
      <c r="N60" s="7">
        <f t="shared" si="18"/>
        <v>23.668899379995864</v>
      </c>
      <c r="O60" s="7">
        <f t="shared" si="18"/>
        <v>72.4238601527085</v>
      </c>
      <c r="P60" s="7">
        <f t="shared" si="18"/>
        <v>30.323981618038914</v>
      </c>
      <c r="Q60" s="7">
        <f t="shared" si="18"/>
        <v>53.8147575944</v>
      </c>
      <c r="R60" s="7">
        <f t="shared" si="22"/>
        <v>180.23149874514328</v>
      </c>
      <c r="T60" s="7">
        <f t="shared" si="19"/>
        <v>142.02394839773154</v>
      </c>
      <c r="U60" s="7">
        <f t="shared" si="19"/>
        <v>160.95777417563511</v>
      </c>
      <c r="V60" s="7">
        <f t="shared" si="19"/>
        <v>75.20040791576784</v>
      </c>
      <c r="W60" s="7">
        <f t="shared" si="19"/>
        <v>197.22798159440001</v>
      </c>
      <c r="X60" s="7">
        <f t="shared" si="23"/>
        <v>575.4101120835345</v>
      </c>
    </row>
    <row r="61" spans="1:24" x14ac:dyDescent="0.2">
      <c r="A61">
        <v>2015</v>
      </c>
      <c r="B61" s="7">
        <f t="shared" si="16"/>
        <v>56.18264050147004</v>
      </c>
      <c r="C61" s="7">
        <f t="shared" si="16"/>
        <v>48.373248313889995</v>
      </c>
      <c r="D61" s="7">
        <f t="shared" si="16"/>
        <v>26.994161466320001</v>
      </c>
      <c r="E61" s="7">
        <f t="shared" si="16"/>
        <v>72.029792</v>
      </c>
      <c r="F61" s="7">
        <f t="shared" si="20"/>
        <v>203.57984228168004</v>
      </c>
      <c r="H61" s="7">
        <f t="shared" si="17"/>
        <v>75.125906044795315</v>
      </c>
      <c r="I61" s="7">
        <f t="shared" si="17"/>
        <v>41.314313417036566</v>
      </c>
      <c r="J61" s="7">
        <f t="shared" si="17"/>
        <v>28.170096011780899</v>
      </c>
      <c r="K61" s="7">
        <f t="shared" si="17"/>
        <v>78.588513599999999</v>
      </c>
      <c r="L61" s="7">
        <f t="shared" si="21"/>
        <v>223.19882907361279</v>
      </c>
      <c r="N61" s="7">
        <f t="shared" si="18"/>
        <v>33.686420181333666</v>
      </c>
      <c r="O61" s="7">
        <f t="shared" si="18"/>
        <v>73.499571026838268</v>
      </c>
      <c r="P61" s="7">
        <f t="shared" si="18"/>
        <v>26.897804777196328</v>
      </c>
      <c r="Q61" s="7">
        <f t="shared" si="18"/>
        <v>64.039561537335985</v>
      </c>
      <c r="R61" s="7">
        <f t="shared" si="22"/>
        <v>198.12335752270428</v>
      </c>
      <c r="T61" s="7">
        <f t="shared" si="19"/>
        <v>164.99496672759901</v>
      </c>
      <c r="U61" s="7">
        <f t="shared" si="19"/>
        <v>163.18713275776483</v>
      </c>
      <c r="V61" s="7">
        <f t="shared" si="19"/>
        <v>82.062062255297235</v>
      </c>
      <c r="W61" s="7">
        <f t="shared" si="19"/>
        <v>214.65786713733598</v>
      </c>
      <c r="X61" s="7">
        <f t="shared" si="23"/>
        <v>624.90202887799705</v>
      </c>
    </row>
    <row r="62" spans="1:24" x14ac:dyDescent="0.2">
      <c r="A62">
        <v>2016</v>
      </c>
      <c r="B62" s="7">
        <f t="shared" si="16"/>
        <v>63.311352805729918</v>
      </c>
      <c r="C62" s="7">
        <f t="shared" si="16"/>
        <v>50.808375848769941</v>
      </c>
      <c r="D62" s="7">
        <f t="shared" si="16"/>
        <v>29.277357240900002</v>
      </c>
      <c r="E62" s="7">
        <f t="shared" si="16"/>
        <v>74.068489999999997</v>
      </c>
      <c r="F62" s="7">
        <f t="shared" si="20"/>
        <v>217.46557589539987</v>
      </c>
      <c r="H62" s="7">
        <f t="shared" si="17"/>
        <v>103.1360659536427</v>
      </c>
      <c r="I62" s="7">
        <f t="shared" si="17"/>
        <v>45.359490398209779</v>
      </c>
      <c r="J62" s="7">
        <f t="shared" si="17"/>
        <v>30.965285862930109</v>
      </c>
      <c r="K62" s="7">
        <f t="shared" si="17"/>
        <v>77.10823640000001</v>
      </c>
      <c r="L62" s="7">
        <f t="shared" si="21"/>
        <v>256.5690786147826</v>
      </c>
      <c r="N62" s="7">
        <f t="shared" si="18"/>
        <v>49.110116131243231</v>
      </c>
      <c r="O62" s="7">
        <f t="shared" si="18"/>
        <v>74.934342169475229</v>
      </c>
      <c r="P62" s="7">
        <f t="shared" si="18"/>
        <v>24.943912097357689</v>
      </c>
      <c r="Q62" s="7">
        <f t="shared" si="18"/>
        <v>68.168944393675957</v>
      </c>
      <c r="R62" s="7">
        <f t="shared" si="22"/>
        <v>217.1573147917521</v>
      </c>
      <c r="T62" s="7">
        <f t="shared" si="19"/>
        <v>215.55753489061584</v>
      </c>
      <c r="U62" s="7">
        <f t="shared" si="19"/>
        <v>171.10220841645494</v>
      </c>
      <c r="V62" s="7">
        <f t="shared" si="19"/>
        <v>85.186555201187801</v>
      </c>
      <c r="W62" s="7">
        <f t="shared" si="19"/>
        <v>219.34567079367596</v>
      </c>
      <c r="X62" s="7">
        <f t="shared" si="23"/>
        <v>691.19196930193459</v>
      </c>
    </row>
    <row r="63" spans="1:24" x14ac:dyDescent="0.2">
      <c r="A63">
        <v>2017</v>
      </c>
      <c r="B63" s="7">
        <f t="shared" si="16"/>
        <v>77.986002611190088</v>
      </c>
      <c r="C63" s="7">
        <f t="shared" si="16"/>
        <v>53.712046477409942</v>
      </c>
      <c r="D63" s="7">
        <f t="shared" si="16"/>
        <v>27.446608504490015</v>
      </c>
      <c r="E63" s="7">
        <f t="shared" si="16"/>
        <v>77.4388632</v>
      </c>
      <c r="F63" s="7">
        <f t="shared" si="20"/>
        <v>236.58352079309009</v>
      </c>
      <c r="H63" s="7">
        <f t="shared" si="17"/>
        <v>132.65735267071025</v>
      </c>
      <c r="I63" s="7">
        <f t="shared" si="17"/>
        <v>55.406610908367441</v>
      </c>
      <c r="J63" s="7">
        <f t="shared" si="17"/>
        <v>36.654104780847511</v>
      </c>
      <c r="K63" s="7">
        <f t="shared" si="17"/>
        <v>79.477915199999998</v>
      </c>
      <c r="L63" s="7">
        <f t="shared" si="21"/>
        <v>304.1959835599252</v>
      </c>
      <c r="N63" s="7">
        <f t="shared" si="18"/>
        <v>65.905185798185315</v>
      </c>
      <c r="O63" s="7">
        <f t="shared" si="18"/>
        <v>80.86869634077749</v>
      </c>
      <c r="P63" s="7">
        <f t="shared" si="18"/>
        <v>24.799775538968124</v>
      </c>
      <c r="Q63" s="7">
        <f t="shared" si="18"/>
        <v>62.715428842181879</v>
      </c>
      <c r="R63" s="7">
        <f t="shared" si="22"/>
        <v>234.28908652011279</v>
      </c>
      <c r="T63" s="7">
        <f t="shared" si="19"/>
        <v>276.54854108008567</v>
      </c>
      <c r="U63" s="7">
        <f t="shared" si="19"/>
        <v>189.98735372655489</v>
      </c>
      <c r="V63" s="7">
        <f t="shared" si="19"/>
        <v>88.90048882430564</v>
      </c>
      <c r="W63" s="7">
        <f t="shared" si="19"/>
        <v>219.63220724218189</v>
      </c>
      <c r="X63" s="7">
        <f t="shared" si="23"/>
        <v>775.06859087312819</v>
      </c>
    </row>
    <row r="64" spans="1:24" x14ac:dyDescent="0.2">
      <c r="A64">
        <v>2018</v>
      </c>
      <c r="B64" s="7">
        <f t="shared" si="16"/>
        <v>80.317739843929928</v>
      </c>
      <c r="C64" s="7">
        <f t="shared" si="16"/>
        <v>55.252786660679995</v>
      </c>
      <c r="D64" s="7">
        <f t="shared" si="16"/>
        <v>27.634506735529982</v>
      </c>
      <c r="E64" s="7">
        <f t="shared" si="16"/>
        <v>85.120597136000001</v>
      </c>
      <c r="F64" s="7">
        <f t="shared" si="20"/>
        <v>248.32563037613988</v>
      </c>
      <c r="H64" s="7">
        <f t="shared" si="17"/>
        <v>132.55365759497064</v>
      </c>
      <c r="I64" s="7">
        <f t="shared" si="17"/>
        <v>56.823944108238599</v>
      </c>
      <c r="J64" s="7">
        <f t="shared" si="17"/>
        <v>42.216563938281276</v>
      </c>
      <c r="K64" s="7">
        <f t="shared" si="17"/>
        <v>87.371354400000001</v>
      </c>
      <c r="L64" s="7">
        <f t="shared" si="21"/>
        <v>318.96552004149055</v>
      </c>
      <c r="N64" s="7">
        <f t="shared" si="18"/>
        <v>73.729545032783875</v>
      </c>
      <c r="O64" s="7">
        <f t="shared" si="18"/>
        <v>76.618304645464249</v>
      </c>
      <c r="P64" s="7">
        <f t="shared" si="18"/>
        <v>24.994219027971472</v>
      </c>
      <c r="Q64" s="7">
        <f t="shared" si="18"/>
        <v>65.851200284290982</v>
      </c>
      <c r="R64" s="7">
        <f t="shared" si="22"/>
        <v>241.19326899051055</v>
      </c>
      <c r="T64" s="7">
        <f t="shared" si="19"/>
        <v>286.60094247168445</v>
      </c>
      <c r="U64" s="7">
        <f t="shared" si="19"/>
        <v>188.69503541438286</v>
      </c>
      <c r="V64" s="7">
        <f t="shared" si="19"/>
        <v>94.845289701782718</v>
      </c>
      <c r="W64" s="7">
        <f t="shared" si="19"/>
        <v>238.34315182029098</v>
      </c>
      <c r="X64" s="7">
        <f t="shared" si="23"/>
        <v>808.48441940814109</v>
      </c>
    </row>
    <row r="65" spans="1:24" x14ac:dyDescent="0.2">
      <c r="A65">
        <v>2019</v>
      </c>
      <c r="B65" s="7">
        <f t="shared" si="16"/>
        <v>76.121946031159965</v>
      </c>
      <c r="C65" s="7">
        <f t="shared" si="16"/>
        <v>56.515853964169985</v>
      </c>
      <c r="D65" s="7">
        <f t="shared" si="16"/>
        <v>31.631786333530009</v>
      </c>
      <c r="E65" s="7">
        <f t="shared" si="16"/>
        <v>93.328265243200008</v>
      </c>
      <c r="F65" s="7">
        <f t="shared" si="20"/>
        <v>257.59785157205999</v>
      </c>
      <c r="G65" s="11"/>
      <c r="H65" s="7">
        <f t="shared" si="17"/>
        <v>114.52173054616867</v>
      </c>
      <c r="I65" s="7">
        <f t="shared" si="17"/>
        <v>64.913136557038911</v>
      </c>
      <c r="J65" s="7">
        <f t="shared" si="17"/>
        <v>45.87897253828109</v>
      </c>
      <c r="K65" s="7">
        <f t="shared" si="17"/>
        <v>101.08708</v>
      </c>
      <c r="L65" s="7">
        <f t="shared" si="21"/>
        <v>326.40091964148866</v>
      </c>
      <c r="N65" s="7">
        <f t="shared" si="18"/>
        <v>89.528990118751281</v>
      </c>
      <c r="O65" s="7">
        <f t="shared" si="18"/>
        <v>77.016305386165371</v>
      </c>
      <c r="P65" s="7">
        <f t="shared" si="18"/>
        <v>23.946634587401881</v>
      </c>
      <c r="Q65" s="7">
        <f t="shared" si="18"/>
        <v>65.851200284290982</v>
      </c>
      <c r="R65" s="7">
        <f t="shared" si="22"/>
        <v>256.34313037660951</v>
      </c>
      <c r="T65" s="7">
        <f t="shared" si="19"/>
        <v>280.17266669607989</v>
      </c>
      <c r="U65" s="7">
        <f t="shared" si="19"/>
        <v>198.44529590737426</v>
      </c>
      <c r="V65" s="7">
        <f t="shared" si="19"/>
        <v>101.45739345921299</v>
      </c>
      <c r="W65" s="7">
        <f t="shared" si="19"/>
        <v>260.26654552749102</v>
      </c>
      <c r="X65" s="7">
        <f t="shared" si="23"/>
        <v>840.34190159015816</v>
      </c>
    </row>
    <row r="66" spans="1:24" x14ac:dyDescent="0.2">
      <c r="A66">
        <v>2020</v>
      </c>
      <c r="B66" s="7">
        <f t="shared" si="16"/>
        <v>72.761868198570042</v>
      </c>
      <c r="C66" s="7">
        <f t="shared" si="16"/>
        <v>53.942025207759968</v>
      </c>
      <c r="D66" s="7">
        <f t="shared" si="16"/>
        <v>36.752470374189954</v>
      </c>
      <c r="E66" s="7">
        <f t="shared" si="16"/>
        <v>93.667483164924676</v>
      </c>
      <c r="F66" s="7">
        <f t="shared" si="20"/>
        <v>257.1238469454446</v>
      </c>
      <c r="G66" s="11"/>
      <c r="H66" s="7">
        <f t="shared" si="17"/>
        <v>109.58201945404743</v>
      </c>
      <c r="I66" s="7">
        <f t="shared" si="17"/>
        <v>70.335592760015857</v>
      </c>
      <c r="J66" s="7">
        <f t="shared" si="17"/>
        <v>47.344555345599787</v>
      </c>
      <c r="K66" s="7">
        <f t="shared" si="17"/>
        <v>117.76953639999999</v>
      </c>
      <c r="L66" s="7">
        <f t="shared" si="21"/>
        <v>345.0317039596631</v>
      </c>
      <c r="N66" s="7">
        <f t="shared" si="18"/>
        <v>96.336363417870217</v>
      </c>
      <c r="O66" s="7">
        <f t="shared" si="18"/>
        <v>76.764872924791021</v>
      </c>
      <c r="P66" s="7">
        <f t="shared" si="18"/>
        <v>23.232834795871923</v>
      </c>
      <c r="Q66" s="7">
        <f t="shared" si="18"/>
        <v>73.094832315562996</v>
      </c>
      <c r="R66" s="7">
        <f t="shared" si="22"/>
        <v>269.42890345409614</v>
      </c>
      <c r="T66" s="7">
        <f t="shared" si="19"/>
        <v>278.68025107048766</v>
      </c>
      <c r="U66" s="7">
        <f t="shared" si="19"/>
        <v>201.04249089256683</v>
      </c>
      <c r="V66" s="7">
        <f t="shared" si="19"/>
        <v>107.32986051566166</v>
      </c>
      <c r="W66" s="7">
        <f t="shared" si="19"/>
        <v>284.53185188048769</v>
      </c>
      <c r="X66" s="7">
        <f t="shared" si="23"/>
        <v>871.58445435920385</v>
      </c>
    </row>
    <row r="67" spans="1:24" x14ac:dyDescent="0.2">
      <c r="A67">
        <v>2021</v>
      </c>
      <c r="B67" s="7">
        <f t="shared" si="16"/>
        <v>74.29982237559004</v>
      </c>
      <c r="C67" s="7">
        <f t="shared" si="16"/>
        <v>56.859894878690135</v>
      </c>
      <c r="D67" s="7">
        <f t="shared" si="16"/>
        <v>37.315879103359983</v>
      </c>
      <c r="E67" s="7">
        <f t="shared" si="16"/>
        <v>99.983897115851022</v>
      </c>
      <c r="F67" s="7">
        <f t="shared" si="20"/>
        <v>268.45949347349119</v>
      </c>
      <c r="G67" s="11"/>
      <c r="H67" s="7">
        <f t="shared" si="17"/>
        <v>127.80554283483896</v>
      </c>
      <c r="I67" s="7">
        <f t="shared" si="17"/>
        <v>71.631379329561668</v>
      </c>
      <c r="J67" s="7">
        <f t="shared" si="17"/>
        <v>50.199996725393447</v>
      </c>
      <c r="K67" s="7">
        <f t="shared" si="17"/>
        <v>113.15576560000001</v>
      </c>
      <c r="L67" s="7">
        <f t="shared" si="21"/>
        <v>362.79268448979411</v>
      </c>
      <c r="N67" s="7">
        <f t="shared" si="18"/>
        <v>94.695576685662019</v>
      </c>
      <c r="O67" s="7">
        <f t="shared" si="18"/>
        <v>90.733311169200775</v>
      </c>
      <c r="P67" s="7">
        <f t="shared" si="18"/>
        <v>23.241576314190137</v>
      </c>
      <c r="Q67" s="7">
        <f t="shared" si="18"/>
        <v>88.444747101831211</v>
      </c>
      <c r="R67" s="7">
        <f t="shared" si="22"/>
        <v>297.11521127088417</v>
      </c>
      <c r="T67" s="7">
        <f>+B67+H67+N67</f>
        <v>296.80094189609099</v>
      </c>
      <c r="U67" s="7">
        <f t="shared" si="19"/>
        <v>219.22458537745257</v>
      </c>
      <c r="V67" s="7">
        <f t="shared" si="19"/>
        <v>110.75745214294356</v>
      </c>
      <c r="W67" s="7">
        <f t="shared" si="19"/>
        <v>301.58440981768229</v>
      </c>
      <c r="X67" s="7">
        <f t="shared" si="23"/>
        <v>928.36738923416931</v>
      </c>
    </row>
    <row r="68" spans="1:24" x14ac:dyDescent="0.2">
      <c r="A68">
        <v>2022</v>
      </c>
      <c r="B68" s="7">
        <f t="shared" si="16"/>
        <v>82.312931549559991</v>
      </c>
      <c r="C68" s="7">
        <f t="shared" si="16"/>
        <v>68.205944092719903</v>
      </c>
      <c r="D68" s="7">
        <f t="shared" si="16"/>
        <v>33.237823417600019</v>
      </c>
      <c r="E68" s="7">
        <f t="shared" si="16"/>
        <v>113.94539937837224</v>
      </c>
      <c r="F68" s="7">
        <f>+SUM(B68:E68)</f>
        <v>297.70209843825216</v>
      </c>
      <c r="G68" s="11"/>
      <c r="H68" s="7">
        <f t="shared" si="17"/>
        <v>161.11732665858563</v>
      </c>
      <c r="I68" s="7">
        <f t="shared" si="17"/>
        <v>94.706350455042042</v>
      </c>
      <c r="J68" s="7">
        <f t="shared" si="17"/>
        <v>51.418724432958832</v>
      </c>
      <c r="K68" s="7">
        <f t="shared" si="17"/>
        <v>137.10578599999999</v>
      </c>
      <c r="L68" s="7">
        <f t="shared" si="21"/>
        <v>444.34818754658647</v>
      </c>
      <c r="N68" s="7">
        <f t="shared" si="18"/>
        <v>102.86360473656644</v>
      </c>
      <c r="O68" s="7">
        <f t="shared" si="18"/>
        <v>108.08430942378553</v>
      </c>
      <c r="P68" s="7">
        <f t="shared" si="18"/>
        <v>21.560195033285577</v>
      </c>
      <c r="Q68" s="7">
        <f t="shared" si="18"/>
        <v>98.173669283032666</v>
      </c>
      <c r="R68" s="7">
        <f t="shared" si="22"/>
        <v>330.68177847667016</v>
      </c>
      <c r="T68" s="7">
        <f t="shared" si="19"/>
        <v>346.29386294471209</v>
      </c>
      <c r="U68" s="7">
        <f t="shared" si="19"/>
        <v>270.99660397154747</v>
      </c>
      <c r="V68" s="7">
        <f t="shared" si="19"/>
        <v>106.21674288384443</v>
      </c>
      <c r="W68" s="7">
        <f t="shared" si="19"/>
        <v>349.22485466140489</v>
      </c>
      <c r="X68" s="7">
        <f t="shared" si="23"/>
        <v>1072.7320644615088</v>
      </c>
    </row>
    <row r="69" spans="1:24" s="1" customFormat="1" ht="15" x14ac:dyDescent="0.25">
      <c r="A69" s="10">
        <v>2023</v>
      </c>
      <c r="B69" s="9">
        <f t="shared" si="16"/>
        <v>83.767693787920038</v>
      </c>
      <c r="C69" s="9">
        <f t="shared" si="16"/>
        <v>75.409271279790133</v>
      </c>
      <c r="D69" s="9">
        <f t="shared" si="16"/>
        <v>32.676175402459961</v>
      </c>
      <c r="E69" s="9">
        <f t="shared" si="16"/>
        <v>115.18332019448458</v>
      </c>
      <c r="F69" s="9">
        <f>+SUM(B69:E69)</f>
        <v>307.03646066465473</v>
      </c>
      <c r="G69" s="11"/>
      <c r="H69" s="9">
        <f t="shared" si="17"/>
        <v>126.95712578441237</v>
      </c>
      <c r="I69" s="9">
        <f t="shared" si="17"/>
        <v>102.59389633688176</v>
      </c>
      <c r="J69" s="9">
        <f t="shared" si="17"/>
        <v>43.272973499598514</v>
      </c>
      <c r="K69" s="9">
        <f t="shared" si="17"/>
        <v>151.15297840000002</v>
      </c>
      <c r="L69" s="9">
        <f t="shared" si="21"/>
        <v>423.97697402089261</v>
      </c>
      <c r="N69" s="9">
        <f t="shared" si="18"/>
        <v>83.187679323312537</v>
      </c>
      <c r="O69" s="9">
        <f t="shared" si="18"/>
        <v>99.74229047697132</v>
      </c>
      <c r="P69" s="9">
        <f t="shared" si="18"/>
        <v>20.561218011992086</v>
      </c>
      <c r="Q69" s="9">
        <f t="shared" si="18"/>
        <v>111.91798298265725</v>
      </c>
      <c r="R69" s="9">
        <f t="shared" si="22"/>
        <v>315.40917079493317</v>
      </c>
      <c r="T69" s="9">
        <f t="shared" si="19"/>
        <v>293.91249889564494</v>
      </c>
      <c r="U69" s="9">
        <f t="shared" si="19"/>
        <v>277.74545809364321</v>
      </c>
      <c r="V69" s="9">
        <f t="shared" si="19"/>
        <v>96.510366914050564</v>
      </c>
      <c r="W69" s="9">
        <f t="shared" si="19"/>
        <v>378.25428157714185</v>
      </c>
      <c r="X69" s="9">
        <f t="shared" ref="X69" si="24">+SUM(T69:W69)</f>
        <v>1046.4226054804806</v>
      </c>
    </row>
    <row r="70" spans="1:24" x14ac:dyDescent="0.2">
      <c r="A70" s="16">
        <v>2024</v>
      </c>
      <c r="B70" s="17">
        <f t="shared" si="16"/>
        <v>70.562514467669871</v>
      </c>
      <c r="C70" s="17">
        <f t="shared" si="16"/>
        <v>66.614573095469808</v>
      </c>
      <c r="D70" s="17">
        <f t="shared" si="16"/>
        <v>30.078039277409921</v>
      </c>
      <c r="E70" s="18">
        <f t="shared" si="16"/>
        <v>118.58092858639027</v>
      </c>
      <c r="F70" s="17">
        <f>+SUM(B70:E70)</f>
        <v>285.83605542693988</v>
      </c>
      <c r="G70" s="11"/>
      <c r="H70" s="17">
        <f t="shared" si="17"/>
        <v>87.049582012762798</v>
      </c>
      <c r="I70" s="17">
        <f t="shared" si="17"/>
        <v>98.168759074146934</v>
      </c>
      <c r="J70" s="17">
        <f t="shared" si="17"/>
        <v>42.659510371699007</v>
      </c>
      <c r="K70" s="18">
        <f t="shared" si="17"/>
        <v>147.64672958951999</v>
      </c>
      <c r="L70" s="17">
        <f t="shared" ref="L70" si="25">+SUM(H70:K70)</f>
        <v>375.52458104812877</v>
      </c>
      <c r="N70" s="17">
        <f t="shared" si="18"/>
        <v>64.088457571537006</v>
      </c>
      <c r="O70" s="17">
        <f t="shared" si="18"/>
        <v>85.579375011578264</v>
      </c>
      <c r="P70" s="17">
        <f t="shared" si="18"/>
        <v>14.881793057974377</v>
      </c>
      <c r="Q70" s="18">
        <f t="shared" si="18"/>
        <v>126.46732077040268</v>
      </c>
      <c r="R70" s="17">
        <f t="shared" ref="R70" si="26">+SUM(N70:Q70)</f>
        <v>291.01694641149237</v>
      </c>
      <c r="T70" s="17">
        <f t="shared" ref="T70" si="27">+B70+H70+N70</f>
        <v>221.70055405196968</v>
      </c>
      <c r="U70" s="17">
        <f t="shared" ref="U70" si="28">+C70+I70+O70</f>
        <v>250.36270718119502</v>
      </c>
      <c r="V70" s="17">
        <f t="shared" ref="V70" si="29">+D70+J70+P70</f>
        <v>87.619342707083305</v>
      </c>
      <c r="W70" s="18">
        <f t="shared" ref="W70" si="30">+E70+K70+Q70</f>
        <v>392.69497894631297</v>
      </c>
      <c r="X70" s="17">
        <f t="shared" ref="X70" si="31">+SUM(T70:W70)</f>
        <v>952.37758288656096</v>
      </c>
    </row>
    <row r="71" spans="1:24" x14ac:dyDescent="0.2">
      <c r="A71" s="16">
        <v>2025</v>
      </c>
      <c r="B71" s="17">
        <f t="shared" si="16"/>
        <v>69.776238665729863</v>
      </c>
      <c r="C71" s="17">
        <f t="shared" si="16"/>
        <v>56.75580923555988</v>
      </c>
      <c r="D71" s="17">
        <f t="shared" si="16"/>
        <v>27.863347778769981</v>
      </c>
      <c r="E71" s="18">
        <f t="shared" si="16"/>
        <v>118.89952569345907</v>
      </c>
      <c r="F71" s="17">
        <f>+SUM(B71:E71)</f>
        <v>273.29492137351878</v>
      </c>
      <c r="G71" s="11"/>
      <c r="H71" s="17">
        <f t="shared" si="17"/>
        <v>106.06182550200278</v>
      </c>
      <c r="I71" s="17">
        <f t="shared" si="17"/>
        <v>76.408953675623465</v>
      </c>
      <c r="J71" s="17">
        <f t="shared" si="17"/>
        <v>40.654372553795277</v>
      </c>
      <c r="K71" s="18">
        <f t="shared" si="17"/>
        <v>148.50696545074064</v>
      </c>
      <c r="L71" s="17">
        <f t="shared" ref="L71" si="32">+SUM(H71:K71)</f>
        <v>371.63211718216212</v>
      </c>
      <c r="N71" s="17">
        <f t="shared" si="18"/>
        <v>67.602540910152499</v>
      </c>
      <c r="O71" s="17">
        <f t="shared" si="18"/>
        <v>79.802784102316693</v>
      </c>
      <c r="P71" s="17">
        <f t="shared" si="18"/>
        <v>15.203333109414324</v>
      </c>
      <c r="Q71" s="18">
        <f t="shared" si="18"/>
        <v>126.46732077040268</v>
      </c>
      <c r="R71" s="17">
        <f t="shared" ref="R71" si="33">+SUM(N71:Q71)</f>
        <v>289.07597889228617</v>
      </c>
      <c r="T71" s="17">
        <f t="shared" ref="T71" si="34">+B71+H71+N71</f>
        <v>243.44060507788512</v>
      </c>
      <c r="U71" s="17">
        <f t="shared" ref="U71" si="35">+C71+I71+O71</f>
        <v>212.96754701350005</v>
      </c>
      <c r="V71" s="17">
        <f t="shared" ref="V71" si="36">+D71+J71+P71</f>
        <v>83.721053441979592</v>
      </c>
      <c r="W71" s="18">
        <f t="shared" ref="W71" si="37">+E71+K71+Q71</f>
        <v>393.87381191460241</v>
      </c>
      <c r="X71" s="17">
        <f t="shared" ref="X71" si="38">+SUM(T71:W71)</f>
        <v>934.0030174479673</v>
      </c>
    </row>
    <row r="72" spans="1:24" x14ac:dyDescent="0.2">
      <c r="G72" s="11"/>
    </row>
    <row r="74" spans="1:24" ht="18" x14ac:dyDescent="0.25">
      <c r="B74" s="41" t="s">
        <v>16</v>
      </c>
      <c r="C74" s="41"/>
      <c r="D74" s="41"/>
      <c r="E74" s="41"/>
      <c r="F74" s="41"/>
      <c r="H74" s="41" t="s">
        <v>17</v>
      </c>
      <c r="I74" s="41"/>
      <c r="J74" s="41"/>
      <c r="K74" s="41"/>
      <c r="L74" s="41"/>
      <c r="N74" s="41" t="s">
        <v>18</v>
      </c>
      <c r="O74" s="41"/>
      <c r="P74" s="41"/>
      <c r="Q74" s="41"/>
      <c r="R74" s="41"/>
      <c r="T74" s="41" t="s">
        <v>19</v>
      </c>
      <c r="U74" s="41"/>
      <c r="V74" s="41"/>
      <c r="W74" s="41"/>
      <c r="X74" s="41"/>
    </row>
    <row r="76" spans="1:24" s="8" customFormat="1" ht="20.100000000000001" customHeight="1" x14ac:dyDescent="0.2">
      <c r="B76" s="27" t="s">
        <v>8</v>
      </c>
      <c r="C76" s="27" t="s">
        <v>9</v>
      </c>
      <c r="D76" s="27" t="s">
        <v>10</v>
      </c>
      <c r="E76" s="27" t="s">
        <v>11</v>
      </c>
      <c r="F76" s="27" t="s">
        <v>12</v>
      </c>
      <c r="H76" s="27" t="s">
        <v>8</v>
      </c>
      <c r="I76" s="27" t="s">
        <v>9</v>
      </c>
      <c r="J76" s="27" t="s">
        <v>10</v>
      </c>
      <c r="K76" s="27" t="s">
        <v>11</v>
      </c>
      <c r="L76" s="27" t="s">
        <v>12</v>
      </c>
      <c r="N76" s="27" t="s">
        <v>8</v>
      </c>
      <c r="O76" s="27" t="s">
        <v>9</v>
      </c>
      <c r="P76" s="27" t="s">
        <v>10</v>
      </c>
      <c r="Q76" s="27" t="s">
        <v>11</v>
      </c>
      <c r="R76" s="27" t="s">
        <v>12</v>
      </c>
      <c r="T76" s="27" t="s">
        <v>8</v>
      </c>
      <c r="U76" s="27" t="s">
        <v>9</v>
      </c>
      <c r="V76" s="27" t="s">
        <v>10</v>
      </c>
      <c r="W76" s="27" t="s">
        <v>11</v>
      </c>
      <c r="X76" s="27" t="s">
        <v>12</v>
      </c>
    </row>
    <row r="77" spans="1:24" x14ac:dyDescent="0.2">
      <c r="A77">
        <v>2008</v>
      </c>
      <c r="B77" s="15"/>
      <c r="C77" s="15"/>
      <c r="D77" s="15"/>
      <c r="E77" s="15"/>
      <c r="F77" s="15"/>
      <c r="H77" s="15"/>
      <c r="I77" s="15"/>
      <c r="J77" s="15"/>
      <c r="K77" s="15"/>
      <c r="L77" s="15"/>
    </row>
    <row r="78" spans="1:24" x14ac:dyDescent="0.2">
      <c r="A78">
        <v>2009</v>
      </c>
      <c r="B78" s="6">
        <f t="shared" ref="B78:F94" si="39">+B55/B54-1</f>
        <v>-0.24666427193969076</v>
      </c>
      <c r="C78" s="6">
        <f t="shared" si="39"/>
        <v>8.7938130164976869E-2</v>
      </c>
      <c r="D78" s="6">
        <f t="shared" si="39"/>
        <v>1.0116922360968728E-2</v>
      </c>
      <c r="E78" s="6">
        <f t="shared" si="39"/>
        <v>0.16537210982658967</v>
      </c>
      <c r="F78" s="6">
        <f t="shared" si="39"/>
        <v>-1.9597839738101364E-3</v>
      </c>
      <c r="H78" s="6">
        <f t="shared" ref="H78:L94" si="40">+H55/H54-1</f>
        <v>-0.18287663394307507</v>
      </c>
      <c r="I78" s="6">
        <f t="shared" si="40"/>
        <v>-4.8227807255585398E-2</v>
      </c>
      <c r="J78" s="6">
        <f t="shared" si="40"/>
        <v>2.8040557768113983E-2</v>
      </c>
      <c r="K78" s="6">
        <f t="shared" si="40"/>
        <v>1.6603062139848523E-2</v>
      </c>
      <c r="L78" s="6">
        <f t="shared" si="40"/>
        <v>-4.1182821965878191E-2</v>
      </c>
      <c r="N78" s="6">
        <f t="shared" ref="N78:R94" si="41">+N55/N54-1</f>
        <v>-0.40241144748572966</v>
      </c>
      <c r="O78" s="6">
        <f t="shared" si="41"/>
        <v>-8.5705400357786177E-2</v>
      </c>
      <c r="P78" s="6">
        <f t="shared" si="41"/>
        <v>1.181281208812468E-2</v>
      </c>
      <c r="Q78" s="6">
        <f t="shared" si="41"/>
        <v>-7.3472095860350306E-2</v>
      </c>
      <c r="R78" s="6">
        <f t="shared" si="41"/>
        <v>-0.13585702120198939</v>
      </c>
      <c r="T78" s="6">
        <f t="shared" ref="T78:X94" si="42">+T55/T54-1</f>
        <v>-0.2865390049394112</v>
      </c>
      <c r="U78" s="6">
        <f t="shared" si="42"/>
        <v>-4.2080854761262665E-2</v>
      </c>
      <c r="V78" s="6">
        <f t="shared" si="42"/>
        <v>1.5303959102364484E-2</v>
      </c>
      <c r="W78" s="6">
        <f t="shared" si="42"/>
        <v>3.4565409065152819E-2</v>
      </c>
      <c r="X78" s="6">
        <f t="shared" si="42"/>
        <v>-7.1255666896333447E-2</v>
      </c>
    </row>
    <row r="79" spans="1:24" x14ac:dyDescent="0.2">
      <c r="A79">
        <v>2010</v>
      </c>
      <c r="B79" s="6">
        <f t="shared" si="39"/>
        <v>-0.21025017164591242</v>
      </c>
      <c r="C79" s="6">
        <f t="shared" si="39"/>
        <v>-9.5672891098068313E-2</v>
      </c>
      <c r="D79" s="6">
        <f t="shared" si="39"/>
        <v>-0.10386713605957287</v>
      </c>
      <c r="E79" s="6">
        <f t="shared" si="39"/>
        <v>1.2032085561497263E-2</v>
      </c>
      <c r="F79" s="6">
        <f t="shared" si="39"/>
        <v>-8.8833787147851284E-2</v>
      </c>
      <c r="H79" s="6">
        <f t="shared" si="40"/>
        <v>9.4602146884603666E-2</v>
      </c>
      <c r="I79" s="6">
        <f t="shared" si="40"/>
        <v>-0.15675519803977989</v>
      </c>
      <c r="J79" s="6">
        <f t="shared" si="40"/>
        <v>8.6721356328812282E-2</v>
      </c>
      <c r="K79" s="6">
        <f t="shared" si="40"/>
        <v>-4.4284581906286036E-2</v>
      </c>
      <c r="L79" s="6">
        <f t="shared" si="40"/>
        <v>-3.5096475661188231E-2</v>
      </c>
      <c r="N79" s="6">
        <f t="shared" si="41"/>
        <v>-0.32120576749031293</v>
      </c>
      <c r="O79" s="6">
        <f t="shared" si="41"/>
        <v>-0.35391351067929944</v>
      </c>
      <c r="P79" s="6">
        <f t="shared" si="41"/>
        <v>0.16827295576102652</v>
      </c>
      <c r="Q79" s="6">
        <f t="shared" si="41"/>
        <v>8.3412991852604312E-2</v>
      </c>
      <c r="R79" s="6">
        <f t="shared" si="41"/>
        <v>-0.22774546716933264</v>
      </c>
      <c r="T79" s="6">
        <f t="shared" si="42"/>
        <v>-0.15554210045452166</v>
      </c>
      <c r="U79" s="6">
        <f t="shared" si="42"/>
        <v>-0.25814844918931401</v>
      </c>
      <c r="V79" s="6">
        <f t="shared" si="42"/>
        <v>3.4869579367130532E-2</v>
      </c>
      <c r="W79" s="6">
        <f t="shared" si="42"/>
        <v>5.3046660575442051E-3</v>
      </c>
      <c r="X79" s="6">
        <f t="shared" si="42"/>
        <v>-0.13060361296784717</v>
      </c>
    </row>
    <row r="80" spans="1:24" x14ac:dyDescent="0.2">
      <c r="A80">
        <v>2011</v>
      </c>
      <c r="B80" s="6">
        <f t="shared" si="39"/>
        <v>0.3361646703665695</v>
      </c>
      <c r="C80" s="6">
        <f t="shared" si="39"/>
        <v>-1.7680338682705576E-2</v>
      </c>
      <c r="D80" s="6">
        <f t="shared" si="39"/>
        <v>8.2057542956915475E-2</v>
      </c>
      <c r="E80" s="6">
        <f t="shared" si="39"/>
        <v>6.8883655926330167E-2</v>
      </c>
      <c r="F80" s="6">
        <f t="shared" si="39"/>
        <v>9.5125684161299295E-2</v>
      </c>
      <c r="H80" s="6">
        <f t="shared" si="40"/>
        <v>0.34863656080002192</v>
      </c>
      <c r="I80" s="6">
        <f t="shared" si="40"/>
        <v>0.10888772423684179</v>
      </c>
      <c r="J80" s="6">
        <f t="shared" si="40"/>
        <v>0.20781455245879443</v>
      </c>
      <c r="K80" s="6">
        <f t="shared" si="40"/>
        <v>-2.9357453600826089E-2</v>
      </c>
      <c r="L80" s="6">
        <f t="shared" si="40"/>
        <v>0.10346706854218057</v>
      </c>
      <c r="N80" s="6">
        <f t="shared" si="41"/>
        <v>0.55901834418931817</v>
      </c>
      <c r="O80" s="6">
        <f t="shared" si="41"/>
        <v>-0.11166425487309917</v>
      </c>
      <c r="P80" s="6">
        <f t="shared" si="41"/>
        <v>0.20168360531061125</v>
      </c>
      <c r="Q80" s="6">
        <f t="shared" si="41"/>
        <v>0.11307973789650472</v>
      </c>
      <c r="R80" s="6">
        <f t="shared" si="41"/>
        <v>5.9722763543298418E-2</v>
      </c>
      <c r="T80" s="6">
        <f t="shared" si="42"/>
        <v>0.39475804583021201</v>
      </c>
      <c r="U80" s="6">
        <f t="shared" si="42"/>
        <v>-4.2169662013162634E-2</v>
      </c>
      <c r="V80" s="6">
        <f t="shared" si="42"/>
        <v>0.16071034368934822</v>
      </c>
      <c r="W80" s="6">
        <f t="shared" si="42"/>
        <v>4.0337230347139652E-2</v>
      </c>
      <c r="X80" s="6">
        <f t="shared" si="42"/>
        <v>8.4861890084128255E-2</v>
      </c>
    </row>
    <row r="81" spans="1:24" x14ac:dyDescent="0.2">
      <c r="A81">
        <v>2012</v>
      </c>
      <c r="B81" s="6">
        <f t="shared" si="39"/>
        <v>0.27984131017478342</v>
      </c>
      <c r="C81" s="6">
        <f t="shared" si="39"/>
        <v>7.9497808333133912E-2</v>
      </c>
      <c r="D81" s="6">
        <f t="shared" si="39"/>
        <v>-4.7383691383074189E-2</v>
      </c>
      <c r="E81" s="6">
        <f t="shared" si="39"/>
        <v>-9.5193028962404447E-2</v>
      </c>
      <c r="F81" s="6">
        <f t="shared" si="39"/>
        <v>5.199295010134275E-2</v>
      </c>
      <c r="H81" s="6">
        <f t="shared" si="40"/>
        <v>0.15569476063659193</v>
      </c>
      <c r="I81" s="6">
        <f t="shared" si="40"/>
        <v>0.30762450465759006</v>
      </c>
      <c r="J81" s="6">
        <f t="shared" si="40"/>
        <v>-1.2258707613743924E-2</v>
      </c>
      <c r="K81" s="6">
        <f t="shared" si="40"/>
        <v>0.15025956856801992</v>
      </c>
      <c r="L81" s="6">
        <f t="shared" si="40"/>
        <v>0.16759993628457281</v>
      </c>
      <c r="N81" s="6">
        <f t="shared" si="41"/>
        <v>0.19047469387279903</v>
      </c>
      <c r="O81" s="6">
        <f t="shared" si="41"/>
        <v>2.1833657360757153E-2</v>
      </c>
      <c r="P81" s="6">
        <f t="shared" si="41"/>
        <v>8.002359530810832E-2</v>
      </c>
      <c r="Q81" s="6">
        <f t="shared" si="41"/>
        <v>0.16203171574261743</v>
      </c>
      <c r="R81" s="6">
        <f t="shared" si="41"/>
        <v>9.5857981844162499E-2</v>
      </c>
      <c r="T81" s="6">
        <f t="shared" si="42"/>
        <v>0.2107013298422713</v>
      </c>
      <c r="U81" s="6">
        <f t="shared" si="42"/>
        <v>0.10168966187572215</v>
      </c>
      <c r="V81" s="6">
        <f t="shared" si="42"/>
        <v>1.1287160929507767E-2</v>
      </c>
      <c r="W81" s="6">
        <f t="shared" si="42"/>
        <v>7.1544920542817136E-2</v>
      </c>
      <c r="X81" s="6">
        <f t="shared" si="42"/>
        <v>0.10378977618145391</v>
      </c>
    </row>
    <row r="82" spans="1:24" x14ac:dyDescent="0.2">
      <c r="A82">
        <v>2013</v>
      </c>
      <c r="B82" s="6">
        <f t="shared" si="39"/>
        <v>0.12317670951891757</v>
      </c>
      <c r="C82" s="6">
        <f t="shared" si="39"/>
        <v>-2.9276615217806112E-2</v>
      </c>
      <c r="D82" s="6">
        <f t="shared" si="39"/>
        <v>4.7651290761891785E-2</v>
      </c>
      <c r="E82" s="6">
        <f t="shared" si="39"/>
        <v>8.2665670657683821E-2</v>
      </c>
      <c r="F82" s="6">
        <f t="shared" si="39"/>
        <v>5.703478042966581E-2</v>
      </c>
      <c r="H82" s="6">
        <f t="shared" si="40"/>
        <v>7.6731076664633191E-2</v>
      </c>
      <c r="I82" s="6">
        <f t="shared" si="40"/>
        <v>-1.005082762142584E-2</v>
      </c>
      <c r="J82" s="6">
        <f t="shared" si="40"/>
        <v>1.2176064493235161E-2</v>
      </c>
      <c r="K82" s="6">
        <f t="shared" si="40"/>
        <v>-2.8158551285285771E-2</v>
      </c>
      <c r="L82" s="6">
        <f t="shared" si="40"/>
        <v>6.3021531248659279E-3</v>
      </c>
      <c r="N82" s="6">
        <f t="shared" si="41"/>
        <v>-0.21032432597028738</v>
      </c>
      <c r="O82" s="6">
        <f t="shared" si="41"/>
        <v>-3.7075096974027444E-2</v>
      </c>
      <c r="P82" s="6">
        <f t="shared" si="41"/>
        <v>8.7569036007245415E-2</v>
      </c>
      <c r="Q82" s="6">
        <f t="shared" si="41"/>
        <v>7.8558693638409949E-2</v>
      </c>
      <c r="R82" s="6">
        <f t="shared" si="41"/>
        <v>-1.834959875851816E-2</v>
      </c>
      <c r="T82" s="6">
        <f t="shared" si="42"/>
        <v>1.8427388152940871E-2</v>
      </c>
      <c r="U82" s="6">
        <f t="shared" si="42"/>
        <v>-2.7754961593728145E-2</v>
      </c>
      <c r="V82" s="6">
        <f t="shared" si="42"/>
        <v>5.4016809013797351E-2</v>
      </c>
      <c r="W82" s="6">
        <f t="shared" si="42"/>
        <v>3.5923480751034909E-2</v>
      </c>
      <c r="X82" s="6">
        <f t="shared" si="42"/>
        <v>1.3695197483007293E-2</v>
      </c>
    </row>
    <row r="83" spans="1:24" x14ac:dyDescent="0.2">
      <c r="A83">
        <v>2014</v>
      </c>
      <c r="B83" s="6">
        <f t="shared" si="39"/>
        <v>6.430171584509381E-2</v>
      </c>
      <c r="C83" s="6">
        <f t="shared" si="39"/>
        <v>-4.4256156976230976E-2</v>
      </c>
      <c r="D83" s="6">
        <f t="shared" si="39"/>
        <v>0.11868991839835807</v>
      </c>
      <c r="E83" s="6">
        <f t="shared" si="39"/>
        <v>0.19051465070730322</v>
      </c>
      <c r="F83" s="6">
        <f t="shared" si="39"/>
        <v>7.8632518283392239E-2</v>
      </c>
      <c r="H83" s="6">
        <f t="shared" si="40"/>
        <v>0.20814335236806203</v>
      </c>
      <c r="I83" s="6">
        <f t="shared" si="40"/>
        <v>-6.9781336171990893E-2</v>
      </c>
      <c r="J83" s="6">
        <f t="shared" si="40"/>
        <v>0.23938350108279316</v>
      </c>
      <c r="K83" s="6">
        <f t="shared" si="40"/>
        <v>9.7033329968126525E-2</v>
      </c>
      <c r="L83" s="6">
        <f t="shared" si="40"/>
        <v>0.1000666885570507</v>
      </c>
      <c r="N83" s="6">
        <f t="shared" si="41"/>
        <v>-0.12964459519888327</v>
      </c>
      <c r="O83" s="6">
        <f t="shared" si="41"/>
        <v>-8.5406008648289955E-3</v>
      </c>
      <c r="P83" s="6">
        <f t="shared" si="41"/>
        <v>9.3323911936438408E-2</v>
      </c>
      <c r="Q83" s="6">
        <f t="shared" si="41"/>
        <v>-9.2907954165599715E-2</v>
      </c>
      <c r="R83" s="6">
        <f t="shared" si="41"/>
        <v>-3.7762148200451651E-2</v>
      </c>
      <c r="T83" s="6">
        <f t="shared" si="42"/>
        <v>7.6894529381424492E-2</v>
      </c>
      <c r="U83" s="6">
        <f t="shared" si="42"/>
        <v>-3.5337092873953146E-2</v>
      </c>
      <c r="V83" s="6">
        <f t="shared" si="42"/>
        <v>0.14038493103760818</v>
      </c>
      <c r="W83" s="6">
        <f t="shared" si="42"/>
        <v>6.3829081646576746E-2</v>
      </c>
      <c r="X83" s="6">
        <f t="shared" si="42"/>
        <v>4.6059057433090578E-2</v>
      </c>
    </row>
    <row r="84" spans="1:24" x14ac:dyDescent="0.2">
      <c r="A84">
        <v>2015</v>
      </c>
      <c r="B84" s="6">
        <f t="shared" si="39"/>
        <v>-6.5284761196436891E-2</v>
      </c>
      <c r="C84" s="6">
        <f t="shared" si="39"/>
        <v>1.4329652795525449E-2</v>
      </c>
      <c r="D84" s="6">
        <f t="shared" si="39"/>
        <v>0.17565713521926085</v>
      </c>
      <c r="E84" s="6">
        <f t="shared" si="39"/>
        <v>0.10624597990232609</v>
      </c>
      <c r="F84" s="6">
        <f t="shared" si="39"/>
        <v>3.9365291486163079E-2</v>
      </c>
      <c r="H84" s="6">
        <f t="shared" si="40"/>
        <v>0.28975149256647859</v>
      </c>
      <c r="I84" s="6">
        <f t="shared" si="40"/>
        <v>1.1513757830918792E-2</v>
      </c>
      <c r="J84" s="6">
        <f t="shared" si="40"/>
        <v>0.28539523216723994</v>
      </c>
      <c r="K84" s="6">
        <f t="shared" si="40"/>
        <v>3.6679155985013256E-3</v>
      </c>
      <c r="L84" s="6">
        <f t="shared" si="40"/>
        <v>0.11986199999590585</v>
      </c>
      <c r="N84" s="6">
        <f t="shared" si="41"/>
        <v>0.4232355987707761</v>
      </c>
      <c r="O84" s="6">
        <f t="shared" si="41"/>
        <v>1.4852990048605408E-2</v>
      </c>
      <c r="P84" s="6">
        <f t="shared" si="41"/>
        <v>-0.11298571816850222</v>
      </c>
      <c r="Q84" s="6">
        <f t="shared" si="41"/>
        <v>0.18999999999999972</v>
      </c>
      <c r="R84" s="6">
        <f t="shared" si="41"/>
        <v>9.9271541889916826E-2</v>
      </c>
      <c r="T84" s="6">
        <f t="shared" si="42"/>
        <v>0.16174045707797235</v>
      </c>
      <c r="U84" s="6">
        <f t="shared" si="42"/>
        <v>1.3850580337281926E-2</v>
      </c>
      <c r="V84" s="6">
        <f t="shared" si="42"/>
        <v>9.1244908501229904E-2</v>
      </c>
      <c r="W84" s="6">
        <f t="shared" si="42"/>
        <v>8.8374303696828305E-2</v>
      </c>
      <c r="X84" s="6">
        <f t="shared" si="42"/>
        <v>8.6011552030697658E-2</v>
      </c>
    </row>
    <row r="85" spans="1:24" x14ac:dyDescent="0.2">
      <c r="A85">
        <v>2016</v>
      </c>
      <c r="B85" s="6">
        <f t="shared" si="39"/>
        <v>0.12688460778331256</v>
      </c>
      <c r="C85" s="6">
        <f t="shared" si="39"/>
        <v>5.0340376546115007E-2</v>
      </c>
      <c r="D85" s="6">
        <f t="shared" si="39"/>
        <v>8.4581096450382143E-2</v>
      </c>
      <c r="E85" s="6">
        <f t="shared" si="39"/>
        <v>2.8303538624684599E-2</v>
      </c>
      <c r="F85" s="6">
        <f t="shared" si="39"/>
        <v>6.8207802197366219E-2</v>
      </c>
      <c r="H85" s="6">
        <f t="shared" si="40"/>
        <v>0.37284288980349567</v>
      </c>
      <c r="I85" s="6">
        <f t="shared" si="40"/>
        <v>9.7912240252917337E-2</v>
      </c>
      <c r="J85" s="6">
        <f t="shared" si="40"/>
        <v>9.922542862403616E-2</v>
      </c>
      <c r="K85" s="6">
        <f t="shared" si="40"/>
        <v>-1.8835795871319116E-2</v>
      </c>
      <c r="L85" s="6">
        <f t="shared" si="40"/>
        <v>0.1495090708122131</v>
      </c>
      <c r="N85" s="6">
        <f t="shared" si="41"/>
        <v>0.45786093823220053</v>
      </c>
      <c r="O85" s="6">
        <f t="shared" si="41"/>
        <v>1.952080974884951E-2</v>
      </c>
      <c r="P85" s="6">
        <f t="shared" si="41"/>
        <v>-7.2641343634671895E-2</v>
      </c>
      <c r="Q85" s="6">
        <f t="shared" si="41"/>
        <v>6.4481747801044653E-2</v>
      </c>
      <c r="R85" s="6">
        <f t="shared" si="41"/>
        <v>9.6071243224649105E-2</v>
      </c>
      <c r="T85" s="6">
        <f t="shared" si="42"/>
        <v>0.30644915518237537</v>
      </c>
      <c r="U85" s="6">
        <f t="shared" si="42"/>
        <v>4.8503062250865536E-2</v>
      </c>
      <c r="V85" s="6">
        <f t="shared" si="42"/>
        <v>3.8074755374416291E-2</v>
      </c>
      <c r="W85" s="6">
        <f t="shared" si="42"/>
        <v>2.1838489866950805E-2</v>
      </c>
      <c r="X85" s="6">
        <f t="shared" si="42"/>
        <v>0.10608053320447719</v>
      </c>
    </row>
    <row r="86" spans="1:24" x14ac:dyDescent="0.2">
      <c r="A86">
        <v>2017</v>
      </c>
      <c r="B86" s="6">
        <f t="shared" si="39"/>
        <v>0.23178544060634976</v>
      </c>
      <c r="C86" s="6">
        <f t="shared" si="39"/>
        <v>5.7149447903682482E-2</v>
      </c>
      <c r="D86" s="6">
        <f t="shared" si="39"/>
        <v>-6.2531215551534181E-2</v>
      </c>
      <c r="E86" s="6">
        <f t="shared" si="39"/>
        <v>4.5503468478971243E-2</v>
      </c>
      <c r="F86" s="6">
        <f t="shared" si="39"/>
        <v>8.7912511297355334E-2</v>
      </c>
      <c r="H86" s="6">
        <f t="shared" si="40"/>
        <v>0.2862363077755623</v>
      </c>
      <c r="I86" s="6">
        <f t="shared" si="40"/>
        <v>0.22149985420811058</v>
      </c>
      <c r="J86" s="6">
        <f t="shared" si="40"/>
        <v>0.18371601486578659</v>
      </c>
      <c r="K86" s="6">
        <f t="shared" si="40"/>
        <v>3.0731850586067644E-2</v>
      </c>
      <c r="L86" s="6">
        <f t="shared" si="40"/>
        <v>0.18562994887100359</v>
      </c>
      <c r="N86" s="6">
        <f t="shared" si="41"/>
        <v>0.34198798516498052</v>
      </c>
      <c r="O86" s="6">
        <f t="shared" si="41"/>
        <v>7.9194051745738125E-2</v>
      </c>
      <c r="P86" s="6">
        <f t="shared" si="41"/>
        <v>-5.7784263281153159E-3</v>
      </c>
      <c r="Q86" s="6">
        <f t="shared" si="41"/>
        <v>-8.0000000000000071E-2</v>
      </c>
      <c r="R86" s="6">
        <f t="shared" si="41"/>
        <v>7.889106450220007E-2</v>
      </c>
      <c r="T86" s="6">
        <f t="shared" si="42"/>
        <v>0.2829453687175425</v>
      </c>
      <c r="U86" s="6">
        <f t="shared" si="42"/>
        <v>0.11037347492403127</v>
      </c>
      <c r="V86" s="6">
        <f t="shared" si="42"/>
        <v>4.3597650055769099E-2</v>
      </c>
      <c r="W86" s="6">
        <f t="shared" si="42"/>
        <v>1.3063237011659012E-3</v>
      </c>
      <c r="X86" s="6">
        <f t="shared" si="42"/>
        <v>0.12135068880488342</v>
      </c>
    </row>
    <row r="87" spans="1:24" x14ac:dyDescent="0.2">
      <c r="A87">
        <v>2018</v>
      </c>
      <c r="B87" s="6">
        <f t="shared" si="39"/>
        <v>2.9899432650305702E-2</v>
      </c>
      <c r="C87" s="6">
        <f t="shared" si="39"/>
        <v>2.8685188599508082E-2</v>
      </c>
      <c r="D87" s="6">
        <f t="shared" si="39"/>
        <v>6.8459544285490725E-3</v>
      </c>
      <c r="E87" s="6">
        <f t="shared" si="39"/>
        <v>9.9197400614734255E-2</v>
      </c>
      <c r="F87" s="6">
        <f t="shared" si="39"/>
        <v>4.9631984272138441E-2</v>
      </c>
      <c r="H87" s="6">
        <f t="shared" si="40"/>
        <v>-7.8167605226531212E-4</v>
      </c>
      <c r="I87" s="6">
        <f t="shared" si="40"/>
        <v>2.5580579223933642E-2</v>
      </c>
      <c r="J87" s="6">
        <f t="shared" si="40"/>
        <v>0.15175542250155449</v>
      </c>
      <c r="K87" s="6">
        <f t="shared" si="40"/>
        <v>9.9316133043207966E-2</v>
      </c>
      <c r="L87" s="6">
        <f t="shared" si="40"/>
        <v>4.8552700494994605E-2</v>
      </c>
      <c r="N87" s="6">
        <f t="shared" si="41"/>
        <v>0.11872145021422575</v>
      </c>
      <c r="O87" s="6">
        <f t="shared" si="41"/>
        <v>-5.2559171689899098E-2</v>
      </c>
      <c r="P87" s="6">
        <f t="shared" si="41"/>
        <v>7.840534229748064E-3</v>
      </c>
      <c r="Q87" s="6">
        <f t="shared" si="41"/>
        <v>5.0000000000000044E-2</v>
      </c>
      <c r="R87" s="6">
        <f t="shared" si="41"/>
        <v>2.946864735760979E-2</v>
      </c>
      <c r="T87" s="6">
        <f t="shared" si="42"/>
        <v>3.6349500714551564E-2</v>
      </c>
      <c r="U87" s="6">
        <f t="shared" si="42"/>
        <v>-6.8021280723349342E-3</v>
      </c>
      <c r="V87" s="6">
        <f t="shared" si="42"/>
        <v>6.6870283348225534E-2</v>
      </c>
      <c r="W87" s="6">
        <f t="shared" si="42"/>
        <v>8.519217109846311E-2</v>
      </c>
      <c r="X87" s="6">
        <f t="shared" si="42"/>
        <v>4.3113382387705013E-2</v>
      </c>
    </row>
    <row r="88" spans="1:24" x14ac:dyDescent="0.2">
      <c r="A88">
        <v>2019</v>
      </c>
      <c r="B88" s="6">
        <f t="shared" si="39"/>
        <v>-5.2239938784670148E-2</v>
      </c>
      <c r="C88" s="6">
        <f t="shared" si="39"/>
        <v>2.2859793683290164E-2</v>
      </c>
      <c r="D88" s="6">
        <f t="shared" si="39"/>
        <v>0.14464812548510886</v>
      </c>
      <c r="E88" s="6">
        <f t="shared" si="39"/>
        <v>9.6423995875949409E-2</v>
      </c>
      <c r="F88" s="6">
        <f t="shared" si="39"/>
        <v>3.7338961676551152E-2</v>
      </c>
      <c r="H88" s="6">
        <f t="shared" si="40"/>
        <v>-0.13603492635337244</v>
      </c>
      <c r="I88" s="6">
        <f t="shared" si="40"/>
        <v>0.14235534994529719</v>
      </c>
      <c r="J88" s="6">
        <f t="shared" si="40"/>
        <v>8.6752882242005613E-2</v>
      </c>
      <c r="K88" s="6">
        <f t="shared" si="40"/>
        <v>0.15698195013902638</v>
      </c>
      <c r="L88" s="6">
        <f t="shared" si="40"/>
        <v>2.3310982325082996E-2</v>
      </c>
      <c r="N88" s="6">
        <f t="shared" si="41"/>
        <v>0.21428919816258429</v>
      </c>
      <c r="O88" s="6">
        <f t="shared" si="41"/>
        <v>5.1945908036308275E-3</v>
      </c>
      <c r="P88" s="6">
        <f t="shared" si="41"/>
        <v>-4.1913069554092464E-2</v>
      </c>
      <c r="Q88" s="6">
        <f t="shared" si="41"/>
        <v>0</v>
      </c>
      <c r="R88" s="6">
        <f t="shared" si="41"/>
        <v>6.2812123445679546E-2</v>
      </c>
      <c r="T88" s="6">
        <f t="shared" si="42"/>
        <v>-2.2429360211331684E-2</v>
      </c>
      <c r="U88" s="6">
        <f t="shared" si="42"/>
        <v>5.1672056297503488E-2</v>
      </c>
      <c r="V88" s="6">
        <f t="shared" si="42"/>
        <v>6.9714624502918099E-2</v>
      </c>
      <c r="W88" s="6">
        <f t="shared" si="42"/>
        <v>9.1982477951496167E-2</v>
      </c>
      <c r="X88" s="6">
        <f t="shared" si="42"/>
        <v>3.9403953146479598E-2</v>
      </c>
    </row>
    <row r="89" spans="1:24" x14ac:dyDescent="0.2">
      <c r="A89">
        <v>2020</v>
      </c>
      <c r="B89" s="6">
        <f t="shared" si="39"/>
        <v>-4.4140724295389178E-2</v>
      </c>
      <c r="C89" s="6">
        <f t="shared" si="39"/>
        <v>-4.5541712207724516E-2</v>
      </c>
      <c r="D89" s="6">
        <f t="shared" si="39"/>
        <v>0.16188412461650858</v>
      </c>
      <c r="E89" s="6">
        <f t="shared" si="39"/>
        <v>3.6346750991322896E-3</v>
      </c>
      <c r="F89" s="6">
        <f t="shared" si="39"/>
        <v>-1.8400954189744523E-3</v>
      </c>
      <c r="H89" s="6">
        <f t="shared" si="40"/>
        <v>-4.3133395457465862E-2</v>
      </c>
      <c r="I89" s="6">
        <f t="shared" si="40"/>
        <v>8.3534034720572414E-2</v>
      </c>
      <c r="J89" s="6">
        <f t="shared" si="40"/>
        <v>3.1944542918781016E-2</v>
      </c>
      <c r="K89" s="6">
        <f t="shared" si="40"/>
        <v>0.16503054989816701</v>
      </c>
      <c r="L89" s="6">
        <f t="shared" si="40"/>
        <v>5.7079447994932364E-2</v>
      </c>
      <c r="N89" s="6">
        <f t="shared" si="41"/>
        <v>7.6035408085019629E-2</v>
      </c>
      <c r="O89" s="6">
        <f t="shared" si="41"/>
        <v>-3.2646653213712629E-3</v>
      </c>
      <c r="P89" s="6">
        <f t="shared" si="41"/>
        <v>-2.9807937684299124E-2</v>
      </c>
      <c r="Q89" s="6">
        <f t="shared" si="41"/>
        <v>0.1100000000000001</v>
      </c>
      <c r="R89" s="6">
        <f t="shared" si="41"/>
        <v>5.1047878904582067E-2</v>
      </c>
      <c r="T89" s="6">
        <f t="shared" si="42"/>
        <v>-5.3267709630331339E-3</v>
      </c>
      <c r="U89" s="6">
        <f t="shared" si="42"/>
        <v>1.3087712527107831E-2</v>
      </c>
      <c r="V89" s="6">
        <f t="shared" si="42"/>
        <v>5.7881114980639303E-2</v>
      </c>
      <c r="W89" s="6">
        <f t="shared" si="42"/>
        <v>9.323252169739038E-2</v>
      </c>
      <c r="X89" s="6">
        <f>+X66/X65-1</f>
        <v>3.717838264392892E-2</v>
      </c>
    </row>
    <row r="90" spans="1:24" x14ac:dyDescent="0.2">
      <c r="A90">
        <v>2021</v>
      </c>
      <c r="B90" s="6">
        <f t="shared" si="39"/>
        <v>2.1136815410275789E-2</v>
      </c>
      <c r="C90" s="6">
        <f t="shared" si="39"/>
        <v>5.4092697849067894E-2</v>
      </c>
      <c r="D90" s="6">
        <f t="shared" si="39"/>
        <v>1.5329819286534097E-2</v>
      </c>
      <c r="E90" s="6">
        <f t="shared" si="39"/>
        <v>6.7434436556865096E-2</v>
      </c>
      <c r="F90" s="6">
        <f t="shared" si="39"/>
        <v>4.4086329069476626E-2</v>
      </c>
      <c r="H90" s="6">
        <f t="shared" si="40"/>
        <v>0.16630030612306301</v>
      </c>
      <c r="I90" s="6">
        <f t="shared" si="40"/>
        <v>1.8422913900320914E-2</v>
      </c>
      <c r="J90" s="6">
        <f t="shared" si="40"/>
        <v>6.0311927294487644E-2</v>
      </c>
      <c r="K90" s="6">
        <f t="shared" si="40"/>
        <v>-3.9176266979004448E-2</v>
      </c>
      <c r="L90" s="6">
        <f t="shared" si="40"/>
        <v>5.1476372537079707E-2</v>
      </c>
      <c r="N90" s="6">
        <f t="shared" si="41"/>
        <v>-1.7031852500920097E-2</v>
      </c>
      <c r="O90" s="6">
        <f t="shared" si="41"/>
        <v>0.18196393366136454</v>
      </c>
      <c r="P90" s="6">
        <f t="shared" si="41"/>
        <v>3.7625706871402542E-4</v>
      </c>
      <c r="Q90" s="6">
        <f t="shared" si="41"/>
        <v>0.20999999999999974</v>
      </c>
      <c r="R90" s="6">
        <f t="shared" si="41"/>
        <v>0.10275923429835387</v>
      </c>
      <c r="T90" s="6">
        <f t="shared" si="42"/>
        <v>6.5023232740736958E-2</v>
      </c>
      <c r="U90" s="6">
        <f t="shared" si="42"/>
        <v>9.0439062927258895E-2</v>
      </c>
      <c r="V90" s="6">
        <f t="shared" si="42"/>
        <v>3.19351167588795E-2</v>
      </c>
      <c r="W90" s="6">
        <f t="shared" si="42"/>
        <v>5.9931982393159888E-2</v>
      </c>
      <c r="X90" s="6">
        <f t="shared" si="42"/>
        <v>6.5149090935442189E-2</v>
      </c>
    </row>
    <row r="91" spans="1:24" x14ac:dyDescent="0.2">
      <c r="A91">
        <v>2022</v>
      </c>
      <c r="B91" s="6">
        <f t="shared" si="39"/>
        <v>0.10784829516096561</v>
      </c>
      <c r="C91" s="6">
        <f t="shared" si="39"/>
        <v>0.19954397098757259</v>
      </c>
      <c r="D91" s="6">
        <f t="shared" si="39"/>
        <v>-0.10928472767489406</v>
      </c>
      <c r="E91" s="6">
        <f t="shared" si="39"/>
        <v>0.13963750829140098</v>
      </c>
      <c r="F91" s="6">
        <f t="shared" si="39"/>
        <v>0.1089274384988308</v>
      </c>
      <c r="H91" s="6">
        <f t="shared" si="40"/>
        <v>0.26064428102930526</v>
      </c>
      <c r="I91" s="6">
        <f t="shared" si="40"/>
        <v>0.32213495456114338</v>
      </c>
      <c r="J91" s="6">
        <f t="shared" si="40"/>
        <v>2.4277445957459509E-2</v>
      </c>
      <c r="K91" s="6">
        <f t="shared" si="40"/>
        <v>0.21165532549761634</v>
      </c>
      <c r="L91" s="6">
        <f t="shared" si="40"/>
        <v>0.22479919398453752</v>
      </c>
      <c r="N91" s="6">
        <f t="shared" si="41"/>
        <v>8.6255645055289598E-2</v>
      </c>
      <c r="O91" s="6">
        <f t="shared" si="41"/>
        <v>0.19123074018789366</v>
      </c>
      <c r="P91" s="6">
        <f t="shared" si="41"/>
        <v>-7.2343685220610188E-2</v>
      </c>
      <c r="Q91" s="6">
        <f t="shared" si="41"/>
        <v>0.11000000000000032</v>
      </c>
      <c r="R91" s="6">
        <f t="shared" si="41"/>
        <v>0.11297491993832276</v>
      </c>
      <c r="T91" s="6">
        <f t="shared" si="42"/>
        <v>0.16675459563045592</v>
      </c>
      <c r="U91" s="6">
        <f t="shared" si="42"/>
        <v>0.23615972864063495</v>
      </c>
      <c r="V91" s="6">
        <f t="shared" si="42"/>
        <v>-4.099687353983994E-2</v>
      </c>
      <c r="W91" s="6">
        <f t="shared" si="42"/>
        <v>0.15796720020283161</v>
      </c>
      <c r="X91" s="6">
        <f t="shared" si="42"/>
        <v>0.15550381982549943</v>
      </c>
    </row>
    <row r="92" spans="1:24" s="1" customFormat="1" ht="15" x14ac:dyDescent="0.25">
      <c r="A92" s="5">
        <v>2023</v>
      </c>
      <c r="B92" s="4">
        <f t="shared" si="39"/>
        <v>1.7673556402060031E-2</v>
      </c>
      <c r="C92" s="4">
        <f t="shared" si="39"/>
        <v>0.1056114284889591</v>
      </c>
      <c r="D92" s="4">
        <f t="shared" si="39"/>
        <v>-1.6897857843563124E-2</v>
      </c>
      <c r="E92" s="4">
        <f t="shared" si="39"/>
        <v>1.086415794640061E-2</v>
      </c>
      <c r="F92" s="4">
        <f t="shared" si="39"/>
        <v>3.1354707525982128E-2</v>
      </c>
      <c r="H92" s="4">
        <f t="shared" si="40"/>
        <v>-0.21202065341215692</v>
      </c>
      <c r="I92" s="4">
        <f t="shared" si="40"/>
        <v>8.328423430891263E-2</v>
      </c>
      <c r="J92" s="4">
        <f t="shared" si="40"/>
        <v>-0.1584199340452519</v>
      </c>
      <c r="K92" s="4">
        <f t="shared" si="40"/>
        <v>0.10245513927472061</v>
      </c>
      <c r="L92" s="4">
        <f t="shared" si="40"/>
        <v>-4.5845159486687659E-2</v>
      </c>
      <c r="N92" s="4">
        <f t="shared" si="41"/>
        <v>-0.1912817022468144</v>
      </c>
      <c r="O92" s="4">
        <f t="shared" si="41"/>
        <v>-7.7180665642282653E-2</v>
      </c>
      <c r="P92" s="4">
        <f t="shared" si="41"/>
        <v>-4.6334322103822712E-2</v>
      </c>
      <c r="Q92" s="4">
        <f t="shared" si="41"/>
        <v>0.14000000000000012</v>
      </c>
      <c r="R92" s="4">
        <f t="shared" si="41"/>
        <v>-4.6185210906062868E-2</v>
      </c>
      <c r="T92" s="4">
        <f t="shared" si="42"/>
        <v>-0.1512627558676376</v>
      </c>
      <c r="U92" s="4">
        <f t="shared" si="42"/>
        <v>2.4903832827382288E-2</v>
      </c>
      <c r="V92" s="4">
        <f t="shared" si="42"/>
        <v>-9.1382730314075622E-2</v>
      </c>
      <c r="W92" s="4">
        <f t="shared" si="42"/>
        <v>8.3125317480288619E-2</v>
      </c>
      <c r="X92" s="4">
        <f t="shared" si="42"/>
        <v>-2.4525657293776426E-2</v>
      </c>
    </row>
    <row r="93" spans="1:24" x14ac:dyDescent="0.2">
      <c r="A93" s="16">
        <v>2024</v>
      </c>
      <c r="B93" s="19">
        <f t="shared" si="39"/>
        <v>-0.15764047836487605</v>
      </c>
      <c r="C93" s="19">
        <f t="shared" si="39"/>
        <v>-0.11662621896569536</v>
      </c>
      <c r="D93" s="19">
        <f t="shared" si="39"/>
        <v>-7.9511634793539621E-2</v>
      </c>
      <c r="E93" s="19">
        <f t="shared" si="39"/>
        <v>2.9497399329771801E-2</v>
      </c>
      <c r="F93" s="19">
        <f t="shared" si="39"/>
        <v>-6.9048494083801759E-2</v>
      </c>
      <c r="H93" s="19">
        <f t="shared" si="40"/>
        <v>-0.31433874644749848</v>
      </c>
      <c r="I93" s="19">
        <f t="shared" si="40"/>
        <v>-4.3132558765525908E-2</v>
      </c>
      <c r="J93" s="19">
        <f t="shared" si="40"/>
        <v>-1.4176588255604861E-2</v>
      </c>
      <c r="K93" s="19">
        <f t="shared" si="40"/>
        <v>-2.3196690184968505E-2</v>
      </c>
      <c r="L93" s="19">
        <f>+L70/L69-1</f>
        <v>-0.11428071792025252</v>
      </c>
      <c r="N93" s="19">
        <f t="shared" si="41"/>
        <v>-0.22959195288458012</v>
      </c>
      <c r="O93" s="19">
        <f t="shared" si="41"/>
        <v>-0.14199508952186146</v>
      </c>
      <c r="P93" s="19">
        <f t="shared" si="41"/>
        <v>-0.27622025848396969</v>
      </c>
      <c r="Q93" s="19">
        <f t="shared" si="41"/>
        <v>0.12999999999999989</v>
      </c>
      <c r="R93" s="19">
        <f t="shared" si="41"/>
        <v>-7.7335178054476095E-2</v>
      </c>
      <c r="T93" s="19">
        <f t="shared" si="42"/>
        <v>-0.2456919835495478</v>
      </c>
      <c r="U93" s="19">
        <f t="shared" si="42"/>
        <v>-9.8589374243577943E-2</v>
      </c>
      <c r="V93" s="19">
        <f t="shared" si="42"/>
        <v>-9.2125068956429912E-2</v>
      </c>
      <c r="W93" s="19">
        <f t="shared" si="42"/>
        <v>3.8177221177669862E-2</v>
      </c>
      <c r="X93" s="19">
        <f t="shared" si="42"/>
        <v>-8.9872888927831851E-2</v>
      </c>
    </row>
    <row r="94" spans="1:24" x14ac:dyDescent="0.2">
      <c r="A94" s="16">
        <v>2025</v>
      </c>
      <c r="B94" s="19">
        <f t="shared" si="39"/>
        <v>-1.1142967450518793E-2</v>
      </c>
      <c r="C94" s="19">
        <f t="shared" si="39"/>
        <v>-0.14799710336326366</v>
      </c>
      <c r="D94" s="19">
        <f t="shared" si="39"/>
        <v>-7.3631511622610391E-2</v>
      </c>
      <c r="E94" s="19">
        <f t="shared" si="39"/>
        <v>2.6867482896855144E-3</v>
      </c>
      <c r="F94" s="19">
        <f t="shared" si="39"/>
        <v>-4.3875269810482842E-2</v>
      </c>
      <c r="H94" s="19">
        <f t="shared" si="40"/>
        <v>0.21840706238488883</v>
      </c>
      <c r="I94" s="19">
        <f t="shared" si="40"/>
        <v>-0.22165713006607601</v>
      </c>
      <c r="J94" s="19">
        <f t="shared" si="40"/>
        <v>-4.7003301267001141E-2</v>
      </c>
      <c r="K94" s="19">
        <f t="shared" si="40"/>
        <v>5.8263116535817172E-3</v>
      </c>
      <c r="L94" s="19">
        <f t="shared" si="40"/>
        <v>-1.0365403657737637E-2</v>
      </c>
      <c r="N94" s="19">
        <f t="shared" si="41"/>
        <v>5.4831766464234155E-2</v>
      </c>
      <c r="O94" s="19">
        <f t="shared" si="41"/>
        <v>-6.7499802475538551E-2</v>
      </c>
      <c r="P94" s="19">
        <f t="shared" si="41"/>
        <v>2.1606270842991604E-2</v>
      </c>
      <c r="Q94" s="19">
        <f t="shared" si="41"/>
        <v>0</v>
      </c>
      <c r="R94" s="19">
        <f t="shared" si="41"/>
        <v>-6.6696030699934239E-3</v>
      </c>
      <c r="T94" s="19">
        <f t="shared" si="42"/>
        <v>9.8060427132804051E-2</v>
      </c>
      <c r="U94" s="19">
        <f t="shared" si="42"/>
        <v>-0.149363939177375</v>
      </c>
      <c r="V94" s="19">
        <f t="shared" si="42"/>
        <v>-4.4491195033680264E-2</v>
      </c>
      <c r="W94" s="19">
        <f t="shared" si="42"/>
        <v>3.0019048663481041E-3</v>
      </c>
      <c r="X94" s="19">
        <f t="shared" si="42"/>
        <v>-1.9293361969841993E-2</v>
      </c>
    </row>
    <row r="95" spans="1:24" x14ac:dyDescent="0.2">
      <c r="A95" s="21"/>
      <c r="B95" s="22"/>
      <c r="C95" s="22"/>
      <c r="D95" s="22"/>
      <c r="E95" s="22"/>
      <c r="F95" s="22"/>
      <c r="H95" s="22"/>
      <c r="I95" s="22"/>
      <c r="J95" s="22"/>
      <c r="K95" s="22"/>
      <c r="L95" s="22"/>
      <c r="N95" s="22"/>
      <c r="O95" s="22"/>
      <c r="P95" s="22"/>
      <c r="Q95" s="22"/>
      <c r="R95" s="22"/>
      <c r="T95" s="22"/>
      <c r="U95" s="22"/>
      <c r="V95" s="22"/>
      <c r="W95" s="22"/>
      <c r="X95" s="22"/>
    </row>
    <row r="96" spans="1:24" ht="15" x14ac:dyDescent="0.25">
      <c r="A96" s="1" t="s">
        <v>20</v>
      </c>
    </row>
    <row r="97" spans="1:24" x14ac:dyDescent="0.2">
      <c r="A97" s="23" t="s">
        <v>69</v>
      </c>
      <c r="B97" s="24">
        <f>+(B71/B69)^(1/2)-1</f>
        <v>-8.7326379857558756E-2</v>
      </c>
      <c r="C97" s="24">
        <f>+(C71/C69)^(1/2)-1</f>
        <v>-0.13245344778843504</v>
      </c>
      <c r="D97" s="24">
        <f>+(D71/D69)^(1/2)-1</f>
        <v>-7.6576253583825582E-2</v>
      </c>
      <c r="E97" s="24">
        <f>+(E71/E69)^(1/2)-1</f>
        <v>1.6003641581395556E-2</v>
      </c>
      <c r="F97" s="24">
        <f>+(F71/F69)^(1/2)-1</f>
        <v>-5.6545837142233157E-2</v>
      </c>
      <c r="G97" s="20"/>
      <c r="H97" s="24">
        <f t="shared" ref="H97:W97" si="43">+(H71/H69)^(1/2)-1</f>
        <v>-8.5989872193943495E-2</v>
      </c>
      <c r="I97" s="24">
        <f>+(I71/I69)^(1/2)-1</f>
        <v>-0.13699887001419819</v>
      </c>
      <c r="J97" s="24">
        <f t="shared" si="43"/>
        <v>-3.0728904317212979E-2</v>
      </c>
      <c r="K97" s="24">
        <f t="shared" si="43"/>
        <v>-8.7914092774095121E-3</v>
      </c>
      <c r="L97" s="24">
        <f t="shared" si="43"/>
        <v>-6.3763681438521957E-2</v>
      </c>
      <c r="M97" s="20"/>
      <c r="N97" s="24">
        <f t="shared" si="43"/>
        <v>-9.852849116734741E-2</v>
      </c>
      <c r="O97" s="24">
        <f t="shared" si="43"/>
        <v>-0.10552263947161744</v>
      </c>
      <c r="P97" s="24">
        <f t="shared" si="43"/>
        <v>-0.14010586544511427</v>
      </c>
      <c r="Q97" s="24">
        <f t="shared" si="43"/>
        <v>6.301458127346482E-2</v>
      </c>
      <c r="R97" s="24">
        <f t="shared" si="43"/>
        <v>-4.2654182744552238E-2</v>
      </c>
      <c r="S97" s="20"/>
      <c r="T97" s="24">
        <f t="shared" si="43"/>
        <v>-8.9903421205594358E-2</v>
      </c>
      <c r="U97" s="24">
        <f t="shared" si="43"/>
        <v>-0.12434459752874238</v>
      </c>
      <c r="V97" s="24">
        <f t="shared" si="43"/>
        <v>-6.8612599172438005E-2</v>
      </c>
      <c r="W97" s="24">
        <f t="shared" si="43"/>
        <v>2.0438009106900523E-2</v>
      </c>
      <c r="X97" s="24">
        <f>+(X71/X69)^(1/2)-1</f>
        <v>-5.5241989036512007E-2</v>
      </c>
    </row>
    <row r="99" spans="1:24" x14ac:dyDescent="0.2">
      <c r="N99" s="3"/>
      <c r="T99" s="3"/>
    </row>
    <row r="100" spans="1:24" x14ac:dyDescent="0.2">
      <c r="N100" s="3"/>
      <c r="T100" s="3"/>
    </row>
    <row r="101" spans="1:24" x14ac:dyDescent="0.2">
      <c r="D101" s="11"/>
      <c r="N101" s="3"/>
      <c r="T101" s="3"/>
    </row>
    <row r="102" spans="1:24" x14ac:dyDescent="0.2">
      <c r="D102" s="11"/>
    </row>
    <row r="103" spans="1:24" x14ac:dyDescent="0.2">
      <c r="B103" s="6"/>
      <c r="C103" s="6"/>
      <c r="D103" s="6"/>
      <c r="E103" s="6"/>
    </row>
    <row r="104" spans="1:24" x14ac:dyDescent="0.2">
      <c r="B104" s="6"/>
      <c r="C104" s="6"/>
      <c r="D104" s="6"/>
      <c r="E104" s="6"/>
    </row>
    <row r="105" spans="1:24" x14ac:dyDescent="0.2">
      <c r="B105" s="6"/>
      <c r="C105" s="6"/>
      <c r="D105" s="6"/>
      <c r="E105" s="6"/>
    </row>
    <row r="106" spans="1:24" x14ac:dyDescent="0.2">
      <c r="B106" s="6"/>
      <c r="C106" s="6"/>
      <c r="D106" s="6"/>
      <c r="E106" s="6"/>
    </row>
    <row r="107" spans="1:24" x14ac:dyDescent="0.2">
      <c r="B107" s="6"/>
      <c r="C107" s="6"/>
      <c r="D107" s="6"/>
      <c r="E107" s="6"/>
    </row>
    <row r="108" spans="1:24" x14ac:dyDescent="0.2">
      <c r="C108" s="11"/>
    </row>
    <row r="109" spans="1:24" x14ac:dyDescent="0.2">
      <c r="C109" s="11"/>
    </row>
    <row r="110" spans="1:24" x14ac:dyDescent="0.2">
      <c r="C110" s="11"/>
    </row>
    <row r="111" spans="1:24" x14ac:dyDescent="0.2">
      <c r="C111" s="11"/>
    </row>
    <row r="112" spans="1:24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  <row r="118" spans="3:3" x14ac:dyDescent="0.2">
      <c r="C118" s="11"/>
    </row>
    <row r="119" spans="3:3" x14ac:dyDescent="0.2">
      <c r="C119" s="11"/>
    </row>
    <row r="120" spans="3:3" x14ac:dyDescent="0.2">
      <c r="C120" s="11"/>
    </row>
    <row r="121" spans="3:3" x14ac:dyDescent="0.2">
      <c r="C121" s="11"/>
    </row>
    <row r="122" spans="3:3" x14ac:dyDescent="0.2">
      <c r="C122" s="11"/>
    </row>
    <row r="123" spans="3:3" x14ac:dyDescent="0.2">
      <c r="C123" s="11"/>
    </row>
    <row r="124" spans="3:3" x14ac:dyDescent="0.2">
      <c r="C124" s="11"/>
    </row>
    <row r="125" spans="3:3" x14ac:dyDescent="0.2">
      <c r="C125" s="11"/>
    </row>
    <row r="126" spans="3:3" x14ac:dyDescent="0.2">
      <c r="C126" s="11"/>
    </row>
    <row r="127" spans="3:3" x14ac:dyDescent="0.2">
      <c r="C127" s="11"/>
    </row>
    <row r="128" spans="3:3" x14ac:dyDescent="0.2">
      <c r="C128" s="11"/>
    </row>
    <row r="129" spans="3:3" x14ac:dyDescent="0.2">
      <c r="C129" s="11"/>
    </row>
    <row r="130" spans="3:3" x14ac:dyDescent="0.2">
      <c r="C130" s="11"/>
    </row>
    <row r="131" spans="3:3" x14ac:dyDescent="0.2">
      <c r="C131" s="11"/>
    </row>
    <row r="132" spans="3:3" x14ac:dyDescent="0.2">
      <c r="C132" s="11"/>
    </row>
    <row r="133" spans="3:3" x14ac:dyDescent="0.2">
      <c r="C133" s="11"/>
    </row>
    <row r="134" spans="3:3" x14ac:dyDescent="0.2">
      <c r="C134" s="11"/>
    </row>
    <row r="135" spans="3:3" x14ac:dyDescent="0.2">
      <c r="C135" s="11"/>
    </row>
    <row r="136" spans="3:3" x14ac:dyDescent="0.2">
      <c r="C136" s="11"/>
    </row>
    <row r="137" spans="3:3" x14ac:dyDescent="0.2">
      <c r="C137" s="11"/>
    </row>
    <row r="138" spans="3:3" x14ac:dyDescent="0.2">
      <c r="C138" s="11"/>
    </row>
    <row r="139" spans="3:3" x14ac:dyDescent="0.2">
      <c r="C139" s="11"/>
    </row>
    <row r="140" spans="3:3" x14ac:dyDescent="0.2">
      <c r="C140" s="11"/>
    </row>
    <row r="141" spans="3:3" x14ac:dyDescent="0.2">
      <c r="C141" s="11"/>
    </row>
    <row r="142" spans="3:3" x14ac:dyDescent="0.2">
      <c r="C142" s="11"/>
    </row>
    <row r="143" spans="3:3" x14ac:dyDescent="0.2">
      <c r="C143" s="11"/>
    </row>
    <row r="144" spans="3:3" x14ac:dyDescent="0.2">
      <c r="C144" s="11"/>
    </row>
    <row r="145" spans="3:3" x14ac:dyDescent="0.2">
      <c r="C145" s="11"/>
    </row>
    <row r="146" spans="3:3" x14ac:dyDescent="0.2">
      <c r="C146" s="11"/>
    </row>
    <row r="147" spans="3:3" x14ac:dyDescent="0.2">
      <c r="C147" s="11"/>
    </row>
    <row r="148" spans="3:3" x14ac:dyDescent="0.2">
      <c r="C148" s="11"/>
    </row>
  </sheetData>
  <mergeCells count="13">
    <mergeCell ref="B74:F74"/>
    <mergeCell ref="H74:L74"/>
    <mergeCell ref="N74:R74"/>
    <mergeCell ref="T74:X74"/>
    <mergeCell ref="H5:L5"/>
    <mergeCell ref="B28:F28"/>
    <mergeCell ref="H28:L28"/>
    <mergeCell ref="N28:R28"/>
    <mergeCell ref="T28:X28"/>
    <mergeCell ref="B51:F51"/>
    <mergeCell ref="H51:L51"/>
    <mergeCell ref="N51:R51"/>
    <mergeCell ref="T51:X51"/>
  </mergeCells>
  <pageMargins left="0.7" right="0.7" top="0.75" bottom="0.75" header="0.3" footer="0.3"/>
  <pageSetup paperSize="9" orientation="portrait" r:id="rId1"/>
  <ignoredErrors>
    <ignoredError sqref="F31:F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00A3-B8F0-41C2-A7BE-7FD0E1C0BE1D}">
  <dimension ref="A1:X148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6" width="20.625" customWidth="1"/>
    <col min="7" max="7" width="10.625" customWidth="1"/>
    <col min="8" max="12" width="20.625" customWidth="1"/>
    <col min="13" max="13" width="10.625" customWidth="1"/>
    <col min="14" max="18" width="20.625" customWidth="1"/>
    <col min="20" max="24" width="20.625" customWidth="1"/>
  </cols>
  <sheetData>
    <row r="1" spans="1:22" ht="23.25" x14ac:dyDescent="0.35">
      <c r="B1" s="37" t="s">
        <v>64</v>
      </c>
    </row>
    <row r="2" spans="1:22" x14ac:dyDescent="0.2">
      <c r="B2" t="s">
        <v>0</v>
      </c>
      <c r="C2" s="2">
        <f>+LastUpdate</f>
        <v>45372</v>
      </c>
    </row>
    <row r="4" spans="1:22" ht="15" x14ac:dyDescent="0.25">
      <c r="A4" s="13"/>
      <c r="B4" s="34" t="s">
        <v>1</v>
      </c>
      <c r="H4" s="1" t="s">
        <v>2</v>
      </c>
      <c r="I4" s="12">
        <f>+ValutaSEK</f>
        <v>102.94</v>
      </c>
      <c r="J4" s="35">
        <f>+ValutaSEKdate</f>
        <v>45261</v>
      </c>
      <c r="N4" s="1" t="s">
        <v>3</v>
      </c>
      <c r="O4" s="12">
        <f>+ValutaDKK</f>
        <v>154.69</v>
      </c>
      <c r="P4" s="35">
        <f>+ValutaDKKdate</f>
        <v>45261</v>
      </c>
      <c r="T4" s="1"/>
      <c r="U4" s="12"/>
      <c r="V4" s="14"/>
    </row>
    <row r="5" spans="1:22" x14ac:dyDescent="0.2">
      <c r="H5" s="42"/>
      <c r="I5" s="42"/>
      <c r="J5" s="42"/>
      <c r="K5" s="42"/>
      <c r="L5" s="42"/>
    </row>
    <row r="28" spans="1:24" ht="18" x14ac:dyDescent="0.25">
      <c r="B28" s="41" t="s">
        <v>4</v>
      </c>
      <c r="C28" s="41"/>
      <c r="D28" s="41"/>
      <c r="E28" s="41"/>
      <c r="F28" s="41"/>
      <c r="H28" s="41" t="s">
        <v>5</v>
      </c>
      <c r="I28" s="41"/>
      <c r="J28" s="41"/>
      <c r="K28" s="41"/>
      <c r="L28" s="41"/>
      <c r="N28" s="41" t="s">
        <v>6</v>
      </c>
      <c r="O28" s="41"/>
      <c r="P28" s="41"/>
      <c r="Q28" s="41"/>
      <c r="R28" s="41"/>
      <c r="T28" s="41" t="s">
        <v>7</v>
      </c>
      <c r="U28" s="41"/>
      <c r="V28" s="41"/>
      <c r="W28" s="41"/>
      <c r="X28" s="41"/>
    </row>
    <row r="30" spans="1:24" s="8" customFormat="1" ht="20.100000000000001" customHeight="1" x14ac:dyDescent="0.2">
      <c r="B30" s="27" t="s">
        <v>8</v>
      </c>
      <c r="C30" s="27" t="s">
        <v>9</v>
      </c>
      <c r="D30" s="27" t="s">
        <v>10</v>
      </c>
      <c r="E30" s="27" t="s">
        <v>11</v>
      </c>
      <c r="F30" s="27" t="s">
        <v>12</v>
      </c>
      <c r="H30" s="27" t="s">
        <v>8</v>
      </c>
      <c r="I30" s="27" t="s">
        <v>9</v>
      </c>
      <c r="J30" s="27" t="s">
        <v>10</v>
      </c>
      <c r="K30" s="27" t="s">
        <v>11</v>
      </c>
      <c r="L30" s="27" t="s">
        <v>12</v>
      </c>
      <c r="N30" s="27" t="s">
        <v>8</v>
      </c>
      <c r="O30" s="27" t="s">
        <v>9</v>
      </c>
      <c r="P30" s="27" t="s">
        <v>10</v>
      </c>
      <c r="Q30" s="27" t="s">
        <v>11</v>
      </c>
      <c r="R30" s="27" t="s">
        <v>12</v>
      </c>
      <c r="T30" s="27" t="s">
        <v>8</v>
      </c>
      <c r="U30" s="27" t="s">
        <v>9</v>
      </c>
      <c r="V30" s="27" t="s">
        <v>10</v>
      </c>
      <c r="W30" s="27" t="s">
        <v>11</v>
      </c>
      <c r="X30" s="27" t="s">
        <v>12</v>
      </c>
    </row>
    <row r="31" spans="1:24" x14ac:dyDescent="0.2">
      <c r="A31">
        <v>2008</v>
      </c>
      <c r="B31" s="7">
        <v>80.912544109473899</v>
      </c>
      <c r="C31" s="7">
        <v>80.640350864242706</v>
      </c>
      <c r="D31" s="7">
        <v>34.367591824655896</v>
      </c>
      <c r="E31" s="7">
        <v>76.724281690140856</v>
      </c>
      <c r="F31" s="7">
        <f>+SUM(B31:E31)</f>
        <v>272.64476848851336</v>
      </c>
      <c r="H31" s="7">
        <v>62.099885526252706</v>
      </c>
      <c r="I31" s="7">
        <v>73.322828663760802</v>
      </c>
      <c r="J31" s="7">
        <v>25.250557342935494</v>
      </c>
      <c r="K31" s="7">
        <v>114.12606564162756</v>
      </c>
      <c r="L31" s="7">
        <f>+SUM(H31:K31)</f>
        <v>274.79933717457658</v>
      </c>
      <c r="N31" s="7">
        <v>39.905293561915208</v>
      </c>
      <c r="O31" s="7">
        <v>123.425918069972</v>
      </c>
      <c r="P31" s="7">
        <v>14.5022193280141</v>
      </c>
      <c r="Q31" s="7">
        <v>47.445384211267616</v>
      </c>
      <c r="R31" s="7">
        <f>+SUM(N31:Q31)</f>
        <v>225.27881517116893</v>
      </c>
      <c r="T31" s="7">
        <f t="shared" ref="T31:W46" si="0">+B31+H31+N31</f>
        <v>182.91772319764183</v>
      </c>
      <c r="U31" s="7">
        <f t="shared" si="0"/>
        <v>277.38909759797548</v>
      </c>
      <c r="V31" s="7">
        <f t="shared" si="0"/>
        <v>74.12036849560549</v>
      </c>
      <c r="W31" s="7">
        <f t="shared" si="0"/>
        <v>238.29573154303606</v>
      </c>
      <c r="X31" s="7">
        <f>+SUM(T31:W31)</f>
        <v>772.72292083425884</v>
      </c>
    </row>
    <row r="32" spans="1:24" x14ac:dyDescent="0.2">
      <c r="A32">
        <v>2009</v>
      </c>
      <c r="B32" s="7">
        <v>58.499902885480594</v>
      </c>
      <c r="C32" s="7">
        <v>84.099688495996659</v>
      </c>
      <c r="D32" s="7">
        <v>33.287966291897298</v>
      </c>
      <c r="E32" s="7">
        <v>88.580595348837221</v>
      </c>
      <c r="F32" s="7">
        <f t="shared" ref="F32:F47" si="1">+SUM(B32:E32)</f>
        <v>264.46815302221177</v>
      </c>
      <c r="H32" s="7">
        <v>47.20074492741481</v>
      </c>
      <c r="I32" s="7">
        <v>65.284753152473172</v>
      </c>
      <c r="J32" s="7">
        <v>24.199843525240187</v>
      </c>
      <c r="K32" s="7">
        <v>114.94164354263566</v>
      </c>
      <c r="L32" s="7">
        <f t="shared" ref="L32:L47" si="2">+SUM(H32:K32)</f>
        <v>251.62698514776383</v>
      </c>
      <c r="N32" s="7">
        <v>24.313105814265302</v>
      </c>
      <c r="O32" s="7">
        <v>115.13528341250581</v>
      </c>
      <c r="P32" s="7">
        <v>14.987486894858399</v>
      </c>
      <c r="Q32" s="7">
        <v>43.550547069767447</v>
      </c>
      <c r="R32" s="7">
        <f t="shared" ref="R32:R47" si="3">+SUM(N32:Q32)</f>
        <v>197.98642319139697</v>
      </c>
      <c r="T32" s="7">
        <f t="shared" si="0"/>
        <v>130.0137536271607</v>
      </c>
      <c r="U32" s="7">
        <f t="shared" si="0"/>
        <v>264.51972506097565</v>
      </c>
      <c r="V32" s="7">
        <f t="shared" si="0"/>
        <v>72.475296711995895</v>
      </c>
      <c r="W32" s="7">
        <f t="shared" si="0"/>
        <v>247.07278596124033</v>
      </c>
      <c r="X32" s="7">
        <f t="shared" ref="X32:X46" si="4">+SUM(T32:W32)</f>
        <v>714.08156136137256</v>
      </c>
    </row>
    <row r="33" spans="1:24" x14ac:dyDescent="0.2">
      <c r="A33">
        <v>2010</v>
      </c>
      <c r="B33" s="7">
        <v>44.780365597562394</v>
      </c>
      <c r="C33" s="7">
        <v>73.822996393725049</v>
      </c>
      <c r="D33" s="7">
        <v>28.947217594506789</v>
      </c>
      <c r="E33" s="7">
        <v>86.884945154019547</v>
      </c>
      <c r="F33" s="7">
        <f t="shared" si="1"/>
        <v>234.43552473981379</v>
      </c>
      <c r="H33" s="7">
        <v>49.520134029193002</v>
      </c>
      <c r="I33" s="7">
        <v>52.761842260950516</v>
      </c>
      <c r="J33" s="7">
        <v>25.24041611967672</v>
      </c>
      <c r="K33" s="7">
        <v>106.46764551465066</v>
      </c>
      <c r="L33" s="7">
        <f t="shared" si="2"/>
        <v>233.9900379244709</v>
      </c>
      <c r="N33" s="7">
        <v>16.709541447822897</v>
      </c>
      <c r="O33" s="7">
        <v>75.263005415321203</v>
      </c>
      <c r="P33" s="7">
        <v>17.694450990329297</v>
      </c>
      <c r="Q33" s="7">
        <v>45.729800722764843</v>
      </c>
      <c r="R33" s="7">
        <f t="shared" si="3"/>
        <v>155.39679857623824</v>
      </c>
      <c r="T33" s="7">
        <f t="shared" si="0"/>
        <v>111.0100410745783</v>
      </c>
      <c r="U33" s="7">
        <f t="shared" si="0"/>
        <v>201.84784406999677</v>
      </c>
      <c r="V33" s="7">
        <f t="shared" si="0"/>
        <v>71.882084704512806</v>
      </c>
      <c r="W33" s="7">
        <f t="shared" si="0"/>
        <v>239.08239139143504</v>
      </c>
      <c r="X33" s="7">
        <f t="shared" si="4"/>
        <v>623.82236124052292</v>
      </c>
    </row>
    <row r="34" spans="1:24" x14ac:dyDescent="0.2">
      <c r="A34">
        <v>2011</v>
      </c>
      <c r="B34" s="7">
        <v>59.182859883276599</v>
      </c>
      <c r="C34" s="7">
        <v>71.75889975876629</v>
      </c>
      <c r="D34" s="7">
        <v>30.989448363200196</v>
      </c>
      <c r="E34" s="7">
        <v>87.666548936170202</v>
      </c>
      <c r="F34" s="7">
        <f t="shared" si="1"/>
        <v>249.59775694141331</v>
      </c>
      <c r="H34" s="7">
        <v>65.620289822803613</v>
      </c>
      <c r="I34" s="7">
        <v>57.446982151702791</v>
      </c>
      <c r="J34" s="7">
        <v>29.958893881888091</v>
      </c>
      <c r="K34" s="7">
        <v>97.551941375886528</v>
      </c>
      <c r="L34" s="7">
        <f t="shared" si="2"/>
        <v>250.57810723228101</v>
      </c>
      <c r="N34" s="7">
        <v>25.1330690788296</v>
      </c>
      <c r="O34" s="7">
        <v>64.575770588071805</v>
      </c>
      <c r="P34" s="7">
        <v>20.529449139398501</v>
      </c>
      <c r="Q34" s="7">
        <v>48.049019387234047</v>
      </c>
      <c r="R34" s="7">
        <f t="shared" si="3"/>
        <v>158.28730819353396</v>
      </c>
      <c r="T34" s="7">
        <f t="shared" si="0"/>
        <v>149.93621878490981</v>
      </c>
      <c r="U34" s="7">
        <f t="shared" si="0"/>
        <v>193.78165249854089</v>
      </c>
      <c r="V34" s="7">
        <f t="shared" si="0"/>
        <v>81.477791384486778</v>
      </c>
      <c r="W34" s="7">
        <f t="shared" si="0"/>
        <v>233.26750969929077</v>
      </c>
      <c r="X34" s="7">
        <f t="shared" si="4"/>
        <v>658.46317236722825</v>
      </c>
    </row>
    <row r="35" spans="1:24" x14ac:dyDescent="0.2">
      <c r="A35">
        <v>2012</v>
      </c>
      <c r="B35" s="7">
        <v>74.498247751686293</v>
      </c>
      <c r="C35" s="7">
        <v>76.178732530052088</v>
      </c>
      <c r="D35" s="7">
        <v>29.035421925548796</v>
      </c>
      <c r="E35" s="7">
        <v>77.186362658385065</v>
      </c>
      <c r="F35" s="7">
        <f t="shared" si="1"/>
        <v>256.89876486567226</v>
      </c>
      <c r="H35" s="7">
        <v>71.302301878538401</v>
      </c>
      <c r="I35" s="7">
        <v>70.582201273570149</v>
      </c>
      <c r="J35" s="7">
        <v>27.855270330861192</v>
      </c>
      <c r="K35" s="7">
        <v>109.18990761904762</v>
      </c>
      <c r="L35" s="7">
        <f t="shared" si="2"/>
        <v>278.92968110201735</v>
      </c>
      <c r="N35" s="7">
        <v>29.192744103694505</v>
      </c>
      <c r="O35" s="7">
        <v>64.308239715681793</v>
      </c>
      <c r="P35" s="7">
        <v>21.617931143656001</v>
      </c>
      <c r="Q35" s="7">
        <v>54.331692931677011</v>
      </c>
      <c r="R35" s="7">
        <f t="shared" si="3"/>
        <v>169.45060789470932</v>
      </c>
      <c r="T35" s="7">
        <f t="shared" si="0"/>
        <v>174.99329373391919</v>
      </c>
      <c r="U35" s="7">
        <f t="shared" si="0"/>
        <v>211.06917351930403</v>
      </c>
      <c r="V35" s="7">
        <f t="shared" si="0"/>
        <v>78.508623400066</v>
      </c>
      <c r="W35" s="7">
        <f t="shared" si="0"/>
        <v>240.70796320910972</v>
      </c>
      <c r="X35" s="7">
        <f t="shared" si="4"/>
        <v>705.27905386239888</v>
      </c>
    </row>
    <row r="36" spans="1:24" x14ac:dyDescent="0.2">
      <c r="A36">
        <v>2013</v>
      </c>
      <c r="B36" s="7">
        <v>81.980758869765893</v>
      </c>
      <c r="C36" s="7">
        <v>72.455047531622313</v>
      </c>
      <c r="D36" s="7">
        <v>29.787952800362</v>
      </c>
      <c r="E36" s="7">
        <v>81.213024386317912</v>
      </c>
      <c r="F36" s="7">
        <f t="shared" si="1"/>
        <v>265.43678358806812</v>
      </c>
      <c r="H36" s="7">
        <v>72.612104148416506</v>
      </c>
      <c r="I36" s="7">
        <v>66.179833829791619</v>
      </c>
      <c r="J36" s="7">
        <v>26.633163531867314</v>
      </c>
      <c r="K36" s="7">
        <v>103.12611524480216</v>
      </c>
      <c r="L36" s="7">
        <f t="shared" si="2"/>
        <v>268.5512167548776</v>
      </c>
      <c r="N36" s="7">
        <v>22.842646503725103</v>
      </c>
      <c r="O36" s="7">
        <v>61.349522036850793</v>
      </c>
      <c r="P36" s="7">
        <v>23.288526854763806</v>
      </c>
      <c r="Q36" s="7">
        <v>56.949217786720325</v>
      </c>
      <c r="R36" s="7">
        <f t="shared" si="3"/>
        <v>164.42991318206003</v>
      </c>
      <c r="T36" s="7">
        <f t="shared" si="0"/>
        <v>177.43550952190751</v>
      </c>
      <c r="U36" s="7">
        <f t="shared" si="0"/>
        <v>199.98440339826473</v>
      </c>
      <c r="V36" s="7">
        <f t="shared" si="0"/>
        <v>79.709643186993119</v>
      </c>
      <c r="W36" s="7">
        <f t="shared" si="0"/>
        <v>241.28835741784042</v>
      </c>
      <c r="X36" s="7">
        <f t="shared" si="4"/>
        <v>698.41791352500582</v>
      </c>
    </row>
    <row r="37" spans="1:24" x14ac:dyDescent="0.2">
      <c r="A37">
        <v>2014</v>
      </c>
      <c r="B37" s="7">
        <v>82.780159611456085</v>
      </c>
      <c r="C37" s="7">
        <v>65.637326236079105</v>
      </c>
      <c r="D37" s="7">
        <v>31.602505019632289</v>
      </c>
      <c r="E37" s="7">
        <v>94.46774271428572</v>
      </c>
      <c r="F37" s="7">
        <f>+SUM(B37:E37)</f>
        <v>274.4877335814532</v>
      </c>
      <c r="G37" s="6"/>
      <c r="H37" s="7">
        <v>86.066736879192888</v>
      </c>
      <c r="I37" s="7">
        <v>60.356757300901961</v>
      </c>
      <c r="J37" s="7">
        <v>32.374937832142095</v>
      </c>
      <c r="K37" s="7">
        <v>110.53799695281783</v>
      </c>
      <c r="L37" s="7">
        <f t="shared" si="2"/>
        <v>289.33642896505478</v>
      </c>
      <c r="N37" s="7">
        <v>19.6259589119901</v>
      </c>
      <c r="O37" s="7">
        <v>60.0688581730398</v>
      </c>
      <c r="P37" s="7">
        <v>25.149016171826492</v>
      </c>
      <c r="Q37" s="7">
        <v>50.473361771952817</v>
      </c>
      <c r="R37" s="7">
        <f t="shared" si="3"/>
        <v>155.31719502880921</v>
      </c>
      <c r="T37" s="7">
        <f t="shared" si="0"/>
        <v>188.47285540263908</v>
      </c>
      <c r="U37" s="7">
        <f t="shared" si="0"/>
        <v>186.06294171002088</v>
      </c>
      <c r="V37" s="7">
        <f t="shared" si="0"/>
        <v>89.126459023600873</v>
      </c>
      <c r="W37" s="7">
        <f t="shared" si="0"/>
        <v>255.47910143905639</v>
      </c>
      <c r="X37" s="7">
        <f t="shared" si="4"/>
        <v>719.14135757531722</v>
      </c>
    </row>
    <row r="38" spans="1:24" x14ac:dyDescent="0.2">
      <c r="A38">
        <v>2015</v>
      </c>
      <c r="B38" s="7">
        <v>75.10476488331723</v>
      </c>
      <c r="C38" s="7">
        <v>64.666126921237208</v>
      </c>
      <c r="D38" s="7">
        <v>36.085229100334004</v>
      </c>
      <c r="E38" s="7">
        <v>102.62159555212355</v>
      </c>
      <c r="F38" s="7">
        <f t="shared" si="1"/>
        <v>278.47771645701198</v>
      </c>
      <c r="G38" s="6"/>
      <c r="H38" s="7">
        <v>104.5008630305279</v>
      </c>
      <c r="I38" s="7">
        <v>57.6180872868023</v>
      </c>
      <c r="J38" s="7">
        <v>39.220265677296894</v>
      </c>
      <c r="K38" s="7">
        <v>108.9444600772201</v>
      </c>
      <c r="L38" s="7">
        <f t="shared" si="2"/>
        <v>310.28367607184714</v>
      </c>
      <c r="N38" s="7">
        <v>27.503361975603603</v>
      </c>
      <c r="O38" s="7">
        <v>60.033533906599182</v>
      </c>
      <c r="P38" s="7">
        <v>21.974356117737901</v>
      </c>
      <c r="Q38" s="7">
        <v>58.981078877837824</v>
      </c>
      <c r="R38" s="7">
        <f t="shared" si="3"/>
        <v>168.4923308777785</v>
      </c>
      <c r="T38" s="7">
        <f t="shared" si="0"/>
        <v>207.10898988944874</v>
      </c>
      <c r="U38" s="7">
        <f t="shared" si="0"/>
        <v>182.3177481146387</v>
      </c>
      <c r="V38" s="7">
        <f t="shared" si="0"/>
        <v>97.279850895368796</v>
      </c>
      <c r="W38" s="7">
        <f t="shared" si="0"/>
        <v>270.54713450718145</v>
      </c>
      <c r="X38" s="7">
        <f t="shared" si="4"/>
        <v>757.25372340663762</v>
      </c>
    </row>
    <row r="39" spans="1:24" x14ac:dyDescent="0.2">
      <c r="A39">
        <v>2016</v>
      </c>
      <c r="B39" s="7">
        <v>82.330352753228397</v>
      </c>
      <c r="C39" s="7">
        <v>66.10201895430103</v>
      </c>
      <c r="D39" s="7">
        <v>38.104496221515298</v>
      </c>
      <c r="E39" s="7">
        <v>103.72399548387097</v>
      </c>
      <c r="F39" s="7">
        <f t="shared" si="1"/>
        <v>290.26086341291568</v>
      </c>
      <c r="G39" s="6"/>
      <c r="H39" s="7">
        <v>132.22452545863644</v>
      </c>
      <c r="I39" s="7">
        <v>58.191981617671487</v>
      </c>
      <c r="J39" s="7">
        <v>39.725804654023285</v>
      </c>
      <c r="K39" s="7">
        <v>105.06691748260596</v>
      </c>
      <c r="L39" s="7">
        <f t="shared" si="2"/>
        <v>335.2092292129372</v>
      </c>
      <c r="N39" s="7">
        <v>39.311386051310699</v>
      </c>
      <c r="O39" s="7">
        <v>60.010304787171997</v>
      </c>
      <c r="P39" s="7">
        <v>19.981334410214902</v>
      </c>
      <c r="Q39" s="7">
        <v>61.712064592590778</v>
      </c>
      <c r="R39" s="7">
        <f t="shared" si="3"/>
        <v>181.01508984128839</v>
      </c>
      <c r="T39" s="7">
        <f t="shared" si="0"/>
        <v>253.86626426317554</v>
      </c>
      <c r="U39" s="7">
        <f t="shared" si="0"/>
        <v>184.30430535914451</v>
      </c>
      <c r="V39" s="7">
        <f t="shared" si="0"/>
        <v>97.811635285753482</v>
      </c>
      <c r="W39" s="7">
        <f t="shared" si="0"/>
        <v>270.50297755906769</v>
      </c>
      <c r="X39" s="7">
        <f t="shared" si="4"/>
        <v>806.48518246714116</v>
      </c>
    </row>
    <row r="40" spans="1:24" x14ac:dyDescent="0.2">
      <c r="A40">
        <v>2017</v>
      </c>
      <c r="B40" s="7">
        <v>99.812790120716897</v>
      </c>
      <c r="C40" s="7">
        <v>68.745585042795085</v>
      </c>
      <c r="D40" s="7">
        <v>35.12965627905669</v>
      </c>
      <c r="E40" s="7">
        <v>104.73405200048872</v>
      </c>
      <c r="F40" s="7">
        <f t="shared" si="1"/>
        <v>308.42208344305737</v>
      </c>
      <c r="G40" s="6"/>
      <c r="H40" s="7">
        <v>162.71324685201034</v>
      </c>
      <c r="I40" s="7">
        <v>67.961900562499423</v>
      </c>
      <c r="J40" s="7">
        <v>44.961335680096099</v>
      </c>
      <c r="K40" s="7">
        <v>104.59113544288333</v>
      </c>
      <c r="L40" s="7">
        <f t="shared" si="2"/>
        <v>380.22761853748921</v>
      </c>
      <c r="N40" s="7">
        <v>52.227571993755305</v>
      </c>
      <c r="O40" s="7">
        <v>64.09085326949959</v>
      </c>
      <c r="P40" s="7">
        <v>19.654103727211304</v>
      </c>
      <c r="Q40" s="7">
        <v>54.832884661707482</v>
      </c>
      <c r="R40" s="7">
        <f t="shared" si="3"/>
        <v>190.80541365217368</v>
      </c>
      <c r="T40" s="7">
        <f t="shared" si="0"/>
        <v>314.75360896648255</v>
      </c>
      <c r="U40" s="7">
        <f t="shared" si="0"/>
        <v>200.79833887479407</v>
      </c>
      <c r="V40" s="7">
        <f t="shared" si="0"/>
        <v>99.745095686364095</v>
      </c>
      <c r="W40" s="7">
        <f t="shared" si="0"/>
        <v>264.15807210507955</v>
      </c>
      <c r="X40" s="7">
        <f t="shared" si="4"/>
        <v>879.45511563272021</v>
      </c>
    </row>
    <row r="41" spans="1:24" x14ac:dyDescent="0.2">
      <c r="A41">
        <v>2018</v>
      </c>
      <c r="B41" s="7">
        <v>99.30839703816207</v>
      </c>
      <c r="C41" s="7">
        <v>68.3014395674318</v>
      </c>
      <c r="D41" s="7">
        <v>34.144837400721507</v>
      </c>
      <c r="E41" s="7">
        <v>110.40246166321269</v>
      </c>
      <c r="F41" s="7">
        <f t="shared" si="1"/>
        <v>312.15713566952809</v>
      </c>
      <c r="G41" s="6"/>
      <c r="H41" s="7">
        <v>159.17041196282398</v>
      </c>
      <c r="I41" s="7">
        <v>68.223357874782607</v>
      </c>
      <c r="J41" s="7">
        <v>50.671018257678107</v>
      </c>
      <c r="K41" s="7">
        <v>110.26371929701232</v>
      </c>
      <c r="L41" s="7">
        <f t="shared" si="2"/>
        <v>388.32850739229701</v>
      </c>
      <c r="N41" s="7">
        <v>57.430215340312202</v>
      </c>
      <c r="O41" s="7">
        <v>59.696086492735198</v>
      </c>
      <c r="P41" s="7">
        <v>19.476229032667405</v>
      </c>
      <c r="Q41" s="7">
        <v>55.213534739763269</v>
      </c>
      <c r="R41" s="7">
        <f t="shared" si="3"/>
        <v>191.81606560547809</v>
      </c>
      <c r="T41" s="7">
        <f t="shared" si="0"/>
        <v>315.90902434129828</v>
      </c>
      <c r="U41" s="7">
        <f t="shared" si="0"/>
        <v>196.2208839349496</v>
      </c>
      <c r="V41" s="7">
        <f t="shared" si="0"/>
        <v>104.29208469106702</v>
      </c>
      <c r="W41" s="7">
        <f t="shared" si="0"/>
        <v>275.87971569998825</v>
      </c>
      <c r="X41" s="7">
        <f t="shared" si="4"/>
        <v>892.30170866730305</v>
      </c>
    </row>
    <row r="42" spans="1:24" x14ac:dyDescent="0.2">
      <c r="A42">
        <v>2019</v>
      </c>
      <c r="B42" s="7">
        <v>92.666922940146662</v>
      </c>
      <c r="C42" s="7">
        <v>68.803326625037698</v>
      </c>
      <c r="D42" s="7">
        <v>38.513144354980405</v>
      </c>
      <c r="E42" s="7">
        <v>118.34408891663507</v>
      </c>
      <c r="F42" s="7">
        <f t="shared" si="1"/>
        <v>318.32748283679985</v>
      </c>
      <c r="G42" s="6"/>
      <c r="H42" s="7">
        <v>134.41889071101699</v>
      </c>
      <c r="I42" s="7">
        <v>76.158851777735904</v>
      </c>
      <c r="J42" s="7">
        <v>53.83861513868198</v>
      </c>
      <c r="K42" s="7">
        <v>124.72356128293242</v>
      </c>
      <c r="L42" s="7">
        <f t="shared" si="2"/>
        <v>389.13991891036733</v>
      </c>
      <c r="N42" s="7">
        <v>69.060943280143206</v>
      </c>
      <c r="O42" s="7">
        <v>59.409982616471204</v>
      </c>
      <c r="P42" s="7">
        <v>18.472324569633798</v>
      </c>
      <c r="Q42" s="7">
        <v>53.980242726675776</v>
      </c>
      <c r="R42" s="7">
        <f t="shared" si="3"/>
        <v>200.92349319292398</v>
      </c>
      <c r="T42" s="7">
        <f t="shared" si="0"/>
        <v>296.14675693130687</v>
      </c>
      <c r="U42" s="7">
        <f t="shared" si="0"/>
        <v>204.3721610192448</v>
      </c>
      <c r="V42" s="7">
        <f t="shared" si="0"/>
        <v>110.82408406329618</v>
      </c>
      <c r="W42" s="7">
        <f t="shared" si="0"/>
        <v>297.04789292624326</v>
      </c>
      <c r="X42" s="7">
        <f t="shared" si="4"/>
        <v>908.39089494009113</v>
      </c>
    </row>
    <row r="43" spans="1:24" x14ac:dyDescent="0.2">
      <c r="A43">
        <v>2020</v>
      </c>
      <c r="B43" s="7">
        <v>87.470515656280909</v>
      </c>
      <c r="C43" s="7">
        <v>64.842733716462405</v>
      </c>
      <c r="D43" s="7">
        <v>44.169174802267037</v>
      </c>
      <c r="E43" s="7">
        <v>117.62893234664962</v>
      </c>
      <c r="F43" s="7">
        <f t="shared" si="1"/>
        <v>314.11135652165996</v>
      </c>
      <c r="G43" s="6"/>
      <c r="H43" s="7">
        <v>127.00710167359981</v>
      </c>
      <c r="I43" s="7">
        <v>81.524856884640101</v>
      </c>
      <c r="J43" s="7">
        <v>54.873743172479507</v>
      </c>
      <c r="K43" s="7">
        <v>143.90561630175839</v>
      </c>
      <c r="L43" s="7">
        <f t="shared" si="2"/>
        <v>407.31131803247786</v>
      </c>
      <c r="M43" s="11"/>
      <c r="N43" s="7">
        <v>74.20014319597378</v>
      </c>
      <c r="O43" s="7">
        <v>59.124239983132803</v>
      </c>
      <c r="P43" s="7">
        <v>17.894255503601993</v>
      </c>
      <c r="Q43" s="7">
        <v>59.340300180862876</v>
      </c>
      <c r="R43" s="7">
        <f t="shared" si="3"/>
        <v>210.55893886357143</v>
      </c>
      <c r="T43" s="7">
        <f t="shared" si="0"/>
        <v>288.67776052585452</v>
      </c>
      <c r="U43" s="7">
        <f t="shared" si="0"/>
        <v>205.49183058423532</v>
      </c>
      <c r="V43" s="7">
        <f t="shared" si="0"/>
        <v>116.93717347834854</v>
      </c>
      <c r="W43" s="7">
        <f t="shared" si="0"/>
        <v>320.87484882927089</v>
      </c>
      <c r="X43" s="7">
        <f t="shared" si="4"/>
        <v>931.98161341770924</v>
      </c>
    </row>
    <row r="44" spans="1:24" x14ac:dyDescent="0.2">
      <c r="A44">
        <v>2021</v>
      </c>
      <c r="B44" s="7">
        <v>85.3027584931842</v>
      </c>
      <c r="C44" s="7">
        <v>65.245235693009377</v>
      </c>
      <c r="D44" s="7">
        <v>42.861421524023307</v>
      </c>
      <c r="E44" s="7">
        <v>117.43466748779532</v>
      </c>
      <c r="F44" s="7">
        <f t="shared" si="1"/>
        <v>310.84408319801224</v>
      </c>
      <c r="G44" s="6"/>
      <c r="H44" s="7">
        <v>142.35243761635141</v>
      </c>
      <c r="I44" s="7">
        <v>79.778990034792713</v>
      </c>
      <c r="J44" s="7">
        <v>55.945546199076993</v>
      </c>
      <c r="K44" s="7">
        <v>129.31902554907163</v>
      </c>
      <c r="L44" s="7">
        <f t="shared" si="2"/>
        <v>407.39599939929275</v>
      </c>
      <c r="M44" s="11"/>
      <c r="N44" s="7">
        <v>70.261741904706014</v>
      </c>
      <c r="O44" s="7">
        <v>67.267486535181192</v>
      </c>
      <c r="P44" s="7">
        <v>17.261395105055698</v>
      </c>
      <c r="Q44" s="7">
        <v>67.154646448181495</v>
      </c>
      <c r="R44" s="7">
        <f t="shared" si="3"/>
        <v>221.94526999312441</v>
      </c>
      <c r="T44" s="7">
        <f t="shared" si="0"/>
        <v>297.91693801424162</v>
      </c>
      <c r="U44" s="7">
        <f t="shared" si="0"/>
        <v>212.29171226298331</v>
      </c>
      <c r="V44" s="7">
        <f t="shared" si="0"/>
        <v>116.068362828156</v>
      </c>
      <c r="W44" s="7">
        <f t="shared" si="0"/>
        <v>313.90833948504843</v>
      </c>
      <c r="X44" s="7">
        <f t="shared" si="4"/>
        <v>940.18535259042937</v>
      </c>
    </row>
    <row r="45" spans="1:24" x14ac:dyDescent="0.2">
      <c r="A45">
        <v>2022</v>
      </c>
      <c r="B45" s="7">
        <v>88.103153605497781</v>
      </c>
      <c r="C45" s="7">
        <v>72.941312778602381</v>
      </c>
      <c r="D45" s="7">
        <v>35.601785796257609</v>
      </c>
      <c r="E45" s="7">
        <v>117.17376415407159</v>
      </c>
      <c r="F45" s="7">
        <f t="shared" si="1"/>
        <v>313.8200163344294</v>
      </c>
      <c r="G45" s="6"/>
      <c r="H45" s="7">
        <v>167.47972863892156</v>
      </c>
      <c r="I45" s="7">
        <v>98.445922952439702</v>
      </c>
      <c r="J45" s="7">
        <v>53.512941484070623</v>
      </c>
      <c r="K45" s="7">
        <v>137.18570000000003</v>
      </c>
      <c r="L45" s="7">
        <f t="shared" si="2"/>
        <v>456.62429307543186</v>
      </c>
      <c r="M45" s="11"/>
      <c r="N45" s="7">
        <v>71.174715278290194</v>
      </c>
      <c r="O45" s="7">
        <v>74.755673228666907</v>
      </c>
      <c r="P45" s="7">
        <v>14.921020097934001</v>
      </c>
      <c r="Q45" s="7">
        <v>65.262900369648193</v>
      </c>
      <c r="R45" s="7">
        <f t="shared" si="3"/>
        <v>226.11430897453931</v>
      </c>
      <c r="T45" s="7">
        <f t="shared" si="0"/>
        <v>326.75759752270955</v>
      </c>
      <c r="U45" s="7">
        <f t="shared" si="0"/>
        <v>246.14290895970902</v>
      </c>
      <c r="V45" s="7">
        <f t="shared" si="0"/>
        <v>104.03574737826223</v>
      </c>
      <c r="W45" s="7">
        <f t="shared" si="0"/>
        <v>319.6223645237198</v>
      </c>
      <c r="X45" s="7">
        <f t="shared" si="4"/>
        <v>996.55861838440069</v>
      </c>
    </row>
    <row r="46" spans="1:24" s="1" customFormat="1" ht="15" x14ac:dyDescent="0.25">
      <c r="A46" s="10">
        <v>2023</v>
      </c>
      <c r="B46" s="9">
        <v>85.051220750403985</v>
      </c>
      <c r="C46" s="9">
        <v>76.535285606104722</v>
      </c>
      <c r="D46" s="9">
        <v>33.1711179232625</v>
      </c>
      <c r="E46" s="9">
        <v>115.18332019448458</v>
      </c>
      <c r="F46" s="9">
        <f t="shared" si="1"/>
        <v>309.94094447425579</v>
      </c>
      <c r="G46" s="39"/>
      <c r="H46" s="9">
        <v>125.37940720310593</v>
      </c>
      <c r="I46" s="9">
        <v>101.12479087140976</v>
      </c>
      <c r="J46" s="9">
        <v>42.667412623729106</v>
      </c>
      <c r="K46" s="9">
        <v>146.83600000000001</v>
      </c>
      <c r="L46" s="9">
        <f t="shared" si="2"/>
        <v>416.00761069824478</v>
      </c>
      <c r="M46" s="11"/>
      <c r="N46" s="9">
        <v>54.6374917966941</v>
      </c>
      <c r="O46" s="9">
        <v>65.468883122491306</v>
      </c>
      <c r="P46" s="9">
        <v>13.495987761185402</v>
      </c>
      <c r="Q46" s="9">
        <v>72.349850011414603</v>
      </c>
      <c r="R46" s="9">
        <f t="shared" si="3"/>
        <v>205.95221269178541</v>
      </c>
      <c r="T46" s="9">
        <f t="shared" si="0"/>
        <v>265.068119750204</v>
      </c>
      <c r="U46" s="9">
        <f t="shared" si="0"/>
        <v>243.12895960000577</v>
      </c>
      <c r="V46" s="9">
        <f t="shared" si="0"/>
        <v>89.33451830817701</v>
      </c>
      <c r="W46" s="9">
        <f t="shared" si="0"/>
        <v>334.3691702058992</v>
      </c>
      <c r="X46" s="9">
        <f t="shared" si="4"/>
        <v>931.90076786428597</v>
      </c>
    </row>
    <row r="47" spans="1:24" x14ac:dyDescent="0.2">
      <c r="A47" s="16">
        <v>2024</v>
      </c>
      <c r="B47" s="17">
        <v>69.288624842072608</v>
      </c>
      <c r="C47" s="17">
        <v>65.415261622082497</v>
      </c>
      <c r="D47" s="17">
        <v>29.539089221889405</v>
      </c>
      <c r="E47" s="18">
        <v>116.25581233959831</v>
      </c>
      <c r="F47" s="18">
        <f t="shared" si="1"/>
        <v>280.49878802564285</v>
      </c>
      <c r="G47" s="6"/>
      <c r="H47" s="17">
        <v>82.993127603970279</v>
      </c>
      <c r="I47" s="17">
        <v>93.684800621641941</v>
      </c>
      <c r="J47" s="17">
        <v>40.680502235016696</v>
      </c>
      <c r="K47" s="18">
        <v>139.25232116504856</v>
      </c>
      <c r="L47" s="17">
        <f t="shared" si="2"/>
        <v>356.61075162567749</v>
      </c>
      <c r="N47" s="17">
        <v>40.676765866339203</v>
      </c>
      <c r="O47" s="17">
        <v>54.325377477312614</v>
      </c>
      <c r="P47" s="17">
        <v>9.4471493595779972</v>
      </c>
      <c r="Q47" s="18">
        <v>80.152284816567146</v>
      </c>
      <c r="R47" s="17">
        <f t="shared" si="3"/>
        <v>184.60157751979696</v>
      </c>
      <c r="T47" s="17">
        <f t="shared" ref="T47:W47" si="5">+B47+H47+N47</f>
        <v>192.9585183123821</v>
      </c>
      <c r="U47" s="17">
        <f t="shared" si="5"/>
        <v>213.42543972103704</v>
      </c>
      <c r="V47" s="17">
        <f t="shared" si="5"/>
        <v>79.666740816484094</v>
      </c>
      <c r="W47" s="18">
        <f t="shared" si="5"/>
        <v>335.66041832121402</v>
      </c>
      <c r="X47" s="18">
        <f t="shared" ref="X47" si="6">+SUM(T47:W47)</f>
        <v>821.71111717111728</v>
      </c>
    </row>
    <row r="48" spans="1:24" x14ac:dyDescent="0.2">
      <c r="A48" s="16">
        <v>2025</v>
      </c>
      <c r="B48" s="17">
        <v>66.49733696249902</v>
      </c>
      <c r="C48" s="17">
        <v>54.105045254550099</v>
      </c>
      <c r="D48" s="17">
        <v>26.553993790332107</v>
      </c>
      <c r="E48" s="18">
        <v>113.4981984750664</v>
      </c>
      <c r="F48" s="18">
        <f>+SUM(B48:E48)</f>
        <v>260.65457448244763</v>
      </c>
      <c r="G48" s="6"/>
      <c r="H48" s="17">
        <v>98.166493950148805</v>
      </c>
      <c r="I48" s="17">
        <v>70.797137097285102</v>
      </c>
      <c r="J48" s="17">
        <v>37.652844532611795</v>
      </c>
      <c r="K48" s="18">
        <v>137.31730253592232</v>
      </c>
      <c r="L48" s="17">
        <f t="shared" ref="L48" si="7">+SUM(H48:K48)</f>
        <v>343.93377811596804</v>
      </c>
      <c r="N48" s="17">
        <v>41.644023132338205</v>
      </c>
      <c r="O48" s="17">
        <v>49.166412399643399</v>
      </c>
      <c r="P48" s="17">
        <v>9.3641674237057</v>
      </c>
      <c r="Q48" s="18">
        <v>78.58067138879133</v>
      </c>
      <c r="R48" s="17">
        <f t="shared" ref="R48" si="8">+SUM(N48:Q48)</f>
        <v>178.75527434447861</v>
      </c>
      <c r="T48" s="17">
        <f t="shared" ref="T48" si="9">+B48+H48+N48</f>
        <v>206.30785404498602</v>
      </c>
      <c r="U48" s="17">
        <f t="shared" ref="U48" si="10">+C48+I48+O48</f>
        <v>174.0685947514786</v>
      </c>
      <c r="V48" s="17">
        <f t="shared" ref="V48" si="11">+D48+J48+P48</f>
        <v>73.57100574664959</v>
      </c>
      <c r="W48" s="18">
        <f t="shared" ref="W48" si="12">+E48+K48+Q48</f>
        <v>329.39617239978008</v>
      </c>
      <c r="X48" s="18">
        <f t="shared" ref="X48" si="13">+SUM(T48:W48)</f>
        <v>783.34362694289428</v>
      </c>
    </row>
    <row r="51" spans="1:24" ht="18" x14ac:dyDescent="0.25">
      <c r="B51" s="41" t="s">
        <v>4</v>
      </c>
      <c r="C51" s="41"/>
      <c r="D51" s="41"/>
      <c r="E51" s="41"/>
      <c r="F51" s="41"/>
      <c r="H51" s="41" t="s">
        <v>13</v>
      </c>
      <c r="I51" s="41"/>
      <c r="J51" s="41"/>
      <c r="K51" s="41"/>
      <c r="L51" s="41"/>
      <c r="N51" s="41" t="s">
        <v>14</v>
      </c>
      <c r="O51" s="41"/>
      <c r="P51" s="41"/>
      <c r="Q51" s="41"/>
      <c r="R51" s="41"/>
      <c r="T51" s="41" t="s">
        <v>15</v>
      </c>
      <c r="U51" s="41"/>
      <c r="V51" s="41"/>
      <c r="W51" s="41"/>
      <c r="X51" s="41"/>
    </row>
    <row r="53" spans="1:24" s="8" customFormat="1" ht="20.100000000000001" customHeight="1" x14ac:dyDescent="0.2">
      <c r="B53" s="27" t="s">
        <v>8</v>
      </c>
      <c r="C53" s="27" t="s">
        <v>9</v>
      </c>
      <c r="D53" s="27" t="s">
        <v>10</v>
      </c>
      <c r="E53" s="27" t="s">
        <v>11</v>
      </c>
      <c r="F53" s="27" t="s">
        <v>12</v>
      </c>
      <c r="H53" s="27" t="s">
        <v>8</v>
      </c>
      <c r="I53" s="27" t="s">
        <v>9</v>
      </c>
      <c r="J53" s="27" t="s">
        <v>10</v>
      </c>
      <c r="K53" s="27" t="s">
        <v>11</v>
      </c>
      <c r="L53" s="27" t="s">
        <v>12</v>
      </c>
      <c r="N53" s="27" t="s">
        <v>8</v>
      </c>
      <c r="O53" s="27" t="s">
        <v>9</v>
      </c>
      <c r="P53" s="27" t="s">
        <v>10</v>
      </c>
      <c r="Q53" s="27" t="s">
        <v>11</v>
      </c>
      <c r="R53" s="27" t="s">
        <v>12</v>
      </c>
      <c r="T53" s="27" t="s">
        <v>8</v>
      </c>
      <c r="U53" s="27" t="s">
        <v>9</v>
      </c>
      <c r="V53" s="27" t="s">
        <v>10</v>
      </c>
      <c r="W53" s="27" t="s">
        <v>11</v>
      </c>
      <c r="X53" s="27" t="s">
        <v>12</v>
      </c>
    </row>
    <row r="54" spans="1:24" x14ac:dyDescent="0.2">
      <c r="A54">
        <v>2008</v>
      </c>
      <c r="B54" s="7">
        <f t="shared" ref="B54:E69" si="14">+B31</f>
        <v>80.912544109473899</v>
      </c>
      <c r="C54" s="7">
        <f t="shared" si="14"/>
        <v>80.640350864242706</v>
      </c>
      <c r="D54" s="7">
        <f t="shared" si="14"/>
        <v>34.367591824655896</v>
      </c>
      <c r="E54" s="7">
        <f t="shared" si="14"/>
        <v>76.724281690140856</v>
      </c>
      <c r="F54" s="7">
        <f>+SUM(B54:E54)</f>
        <v>272.64476848851336</v>
      </c>
      <c r="H54" s="7">
        <f t="shared" ref="H54:K69" si="15">+H31*$I$4/100</f>
        <v>63.925622160724537</v>
      </c>
      <c r="I54" s="7">
        <f t="shared" si="15"/>
        <v>75.478519826475363</v>
      </c>
      <c r="J54" s="7">
        <f t="shared" si="15"/>
        <v>25.992923728817797</v>
      </c>
      <c r="K54" s="7">
        <f t="shared" si="15"/>
        <v>117.48137197149141</v>
      </c>
      <c r="L54" s="7">
        <f>+SUM(H54:K54)</f>
        <v>282.87843768750912</v>
      </c>
      <c r="N54" s="7">
        <f t="shared" ref="N54:Q69" si="16">+N31*$O$4/100</f>
        <v>61.729498610926633</v>
      </c>
      <c r="O54" s="7">
        <f t="shared" si="16"/>
        <v>190.92755266243967</v>
      </c>
      <c r="P54" s="7">
        <f t="shared" si="16"/>
        <v>22.433483078505009</v>
      </c>
      <c r="Q54" s="7">
        <f t="shared" si="16"/>
        <v>73.39326483640987</v>
      </c>
      <c r="R54" s="7">
        <f>+SUM(N54:Q54)</f>
        <v>348.48379918828118</v>
      </c>
      <c r="T54" s="7">
        <f t="shared" ref="T54:W69" si="17">+B54+H54+N54</f>
        <v>206.56766488112507</v>
      </c>
      <c r="U54" s="7">
        <f t="shared" si="17"/>
        <v>347.04642335315771</v>
      </c>
      <c r="V54" s="7">
        <f t="shared" si="17"/>
        <v>82.793998631978695</v>
      </c>
      <c r="W54" s="7">
        <f t="shared" si="17"/>
        <v>267.59891849804211</v>
      </c>
      <c r="X54" s="7">
        <f>+SUM(T54:W54)</f>
        <v>904.00700536430372</v>
      </c>
    </row>
    <row r="55" spans="1:24" x14ac:dyDescent="0.2">
      <c r="A55">
        <v>2009</v>
      </c>
      <c r="B55" s="7">
        <f t="shared" si="14"/>
        <v>58.499902885480594</v>
      </c>
      <c r="C55" s="7">
        <f t="shared" si="14"/>
        <v>84.099688495996659</v>
      </c>
      <c r="D55" s="7">
        <f t="shared" si="14"/>
        <v>33.287966291897298</v>
      </c>
      <c r="E55" s="7">
        <f t="shared" si="14"/>
        <v>88.580595348837221</v>
      </c>
      <c r="F55" s="7">
        <f t="shared" ref="F55:F67" si="18">+SUM(B55:E55)</f>
        <v>264.46815302221177</v>
      </c>
      <c r="H55" s="7">
        <f t="shared" si="15"/>
        <v>48.588446828280802</v>
      </c>
      <c r="I55" s="7">
        <f t="shared" si="15"/>
        <v>67.204124895155886</v>
      </c>
      <c r="J55" s="7">
        <f t="shared" si="15"/>
        <v>24.911318924882249</v>
      </c>
      <c r="K55" s="7">
        <f t="shared" si="15"/>
        <v>118.32092786278913</v>
      </c>
      <c r="L55" s="7">
        <f t="shared" ref="L55:L70" si="19">+SUM(H55:K55)</f>
        <v>259.02481851110804</v>
      </c>
      <c r="N55" s="7">
        <f t="shared" si="16"/>
        <v>37.609943384086996</v>
      </c>
      <c r="O55" s="7">
        <f t="shared" si="16"/>
        <v>178.10276991080525</v>
      </c>
      <c r="P55" s="7">
        <f t="shared" si="16"/>
        <v>23.184143477656459</v>
      </c>
      <c r="Q55" s="7">
        <f t="shared" si="16"/>
        <v>67.368341262223268</v>
      </c>
      <c r="R55" s="7">
        <f t="shared" ref="R55:R70" si="20">+SUM(N55:Q55)</f>
        <v>306.26519803477197</v>
      </c>
      <c r="T55" s="7">
        <f t="shared" si="17"/>
        <v>144.69829309784839</v>
      </c>
      <c r="U55" s="7">
        <f t="shared" si="17"/>
        <v>329.40658330195777</v>
      </c>
      <c r="V55" s="7">
        <f t="shared" si="17"/>
        <v>81.383428694436006</v>
      </c>
      <c r="W55" s="7">
        <f t="shared" si="17"/>
        <v>274.26986447384962</v>
      </c>
      <c r="X55" s="7">
        <f t="shared" ref="X55:X69" si="21">+SUM(T55:W55)</f>
        <v>829.75816956809172</v>
      </c>
    </row>
    <row r="56" spans="1:24" x14ac:dyDescent="0.2">
      <c r="A56">
        <v>2010</v>
      </c>
      <c r="B56" s="7">
        <f t="shared" si="14"/>
        <v>44.780365597562394</v>
      </c>
      <c r="C56" s="7">
        <f t="shared" si="14"/>
        <v>73.822996393725049</v>
      </c>
      <c r="D56" s="7">
        <f t="shared" si="14"/>
        <v>28.947217594506789</v>
      </c>
      <c r="E56" s="7">
        <f t="shared" si="14"/>
        <v>86.884945154019547</v>
      </c>
      <c r="F56" s="7">
        <f t="shared" si="18"/>
        <v>234.43552473981379</v>
      </c>
      <c r="H56" s="7">
        <f t="shared" si="15"/>
        <v>50.976025969651275</v>
      </c>
      <c r="I56" s="7">
        <f t="shared" si="15"/>
        <v>54.313040423422464</v>
      </c>
      <c r="J56" s="7">
        <f t="shared" si="15"/>
        <v>25.982484353595215</v>
      </c>
      <c r="K56" s="7">
        <f t="shared" si="15"/>
        <v>109.59779429278139</v>
      </c>
      <c r="L56" s="7">
        <f t="shared" si="19"/>
        <v>240.86934503945037</v>
      </c>
      <c r="N56" s="7">
        <f t="shared" si="16"/>
        <v>25.847989665637236</v>
      </c>
      <c r="O56" s="7">
        <f t="shared" si="16"/>
        <v>116.42434307696035</v>
      </c>
      <c r="P56" s="7">
        <f t="shared" si="16"/>
        <v>27.371546236940389</v>
      </c>
      <c r="Q56" s="7">
        <f t="shared" si="16"/>
        <v>70.739428738044936</v>
      </c>
      <c r="R56" s="7">
        <f t="shared" si="20"/>
        <v>240.38330771758291</v>
      </c>
      <c r="T56" s="7">
        <f t="shared" si="17"/>
        <v>121.6043812328509</v>
      </c>
      <c r="U56" s="7">
        <f t="shared" si="17"/>
        <v>244.56037989410785</v>
      </c>
      <c r="V56" s="7">
        <f t="shared" si="17"/>
        <v>82.301248185042397</v>
      </c>
      <c r="W56" s="7">
        <f t="shared" si="17"/>
        <v>267.22216818484588</v>
      </c>
      <c r="X56" s="7">
        <f t="shared" si="21"/>
        <v>715.68817749684695</v>
      </c>
    </row>
    <row r="57" spans="1:24" x14ac:dyDescent="0.2">
      <c r="A57">
        <v>2011</v>
      </c>
      <c r="B57" s="7">
        <f t="shared" si="14"/>
        <v>59.182859883276599</v>
      </c>
      <c r="C57" s="7">
        <f t="shared" si="14"/>
        <v>71.75889975876629</v>
      </c>
      <c r="D57" s="7">
        <f t="shared" si="14"/>
        <v>30.989448363200196</v>
      </c>
      <c r="E57" s="7">
        <f t="shared" si="14"/>
        <v>87.666548936170202</v>
      </c>
      <c r="F57" s="7">
        <f t="shared" si="18"/>
        <v>249.59775694141331</v>
      </c>
      <c r="H57" s="7">
        <f t="shared" si="15"/>
        <v>67.549526343594039</v>
      </c>
      <c r="I57" s="7">
        <f t="shared" si="15"/>
        <v>59.135923426962854</v>
      </c>
      <c r="J57" s="7">
        <f t="shared" si="15"/>
        <v>30.839685362015601</v>
      </c>
      <c r="K57" s="7">
        <f t="shared" si="15"/>
        <v>100.4199684523376</v>
      </c>
      <c r="L57" s="7">
        <f t="shared" si="19"/>
        <v>257.94510358491004</v>
      </c>
      <c r="N57" s="7">
        <f t="shared" si="16"/>
        <v>38.878344558041505</v>
      </c>
      <c r="O57" s="7">
        <f t="shared" si="16"/>
        <v>99.892259522688278</v>
      </c>
      <c r="P57" s="7">
        <f t="shared" si="16"/>
        <v>31.757004873735539</v>
      </c>
      <c r="Q57" s="7">
        <f t="shared" si="16"/>
        <v>74.32702809011235</v>
      </c>
      <c r="R57" s="7">
        <f t="shared" si="20"/>
        <v>244.85463704457769</v>
      </c>
      <c r="T57" s="7">
        <f t="shared" si="17"/>
        <v>165.61073078491214</v>
      </c>
      <c r="U57" s="7">
        <f t="shared" si="17"/>
        <v>230.78708270841742</v>
      </c>
      <c r="V57" s="7">
        <f t="shared" si="17"/>
        <v>93.586138598951337</v>
      </c>
      <c r="W57" s="7">
        <f t="shared" si="17"/>
        <v>262.41354547862011</v>
      </c>
      <c r="X57" s="7">
        <f t="shared" si="21"/>
        <v>752.3974975709009</v>
      </c>
    </row>
    <row r="58" spans="1:24" x14ac:dyDescent="0.2">
      <c r="A58">
        <v>2012</v>
      </c>
      <c r="B58" s="7">
        <f t="shared" si="14"/>
        <v>74.498247751686293</v>
      </c>
      <c r="C58" s="7">
        <f t="shared" si="14"/>
        <v>76.178732530052088</v>
      </c>
      <c r="D58" s="7">
        <f t="shared" si="14"/>
        <v>29.035421925548796</v>
      </c>
      <c r="E58" s="7">
        <f t="shared" si="14"/>
        <v>77.186362658385065</v>
      </c>
      <c r="F58" s="7">
        <f t="shared" si="18"/>
        <v>256.89876486567226</v>
      </c>
      <c r="H58" s="7">
        <f t="shared" si="15"/>
        <v>73.398589553767422</v>
      </c>
      <c r="I58" s="7">
        <f t="shared" si="15"/>
        <v>72.657317991013102</v>
      </c>
      <c r="J58" s="7">
        <f t="shared" si="15"/>
        <v>28.674215278588509</v>
      </c>
      <c r="K58" s="7">
        <f t="shared" si="15"/>
        <v>112.40009090304763</v>
      </c>
      <c r="L58" s="7">
        <f t="shared" si="19"/>
        <v>287.13021372641668</v>
      </c>
      <c r="N58" s="7">
        <f t="shared" si="16"/>
        <v>45.158255854005027</v>
      </c>
      <c r="O58" s="7">
        <f t="shared" si="16"/>
        <v>99.478416016188163</v>
      </c>
      <c r="P58" s="7">
        <f t="shared" si="16"/>
        <v>33.440777686121471</v>
      </c>
      <c r="Q58" s="7">
        <f t="shared" si="16"/>
        <v>84.045695796011174</v>
      </c>
      <c r="R58" s="7">
        <f t="shared" si="20"/>
        <v>262.12314535232582</v>
      </c>
      <c r="T58" s="7">
        <f t="shared" si="17"/>
        <v>193.05509315945875</v>
      </c>
      <c r="U58" s="7">
        <f t="shared" si="17"/>
        <v>248.31446653725337</v>
      </c>
      <c r="V58" s="7">
        <f t="shared" si="17"/>
        <v>91.150414890258787</v>
      </c>
      <c r="W58" s="7">
        <f t="shared" si="17"/>
        <v>273.63214935744384</v>
      </c>
      <c r="X58" s="7">
        <f t="shared" si="21"/>
        <v>806.15212394441471</v>
      </c>
    </row>
    <row r="59" spans="1:24" x14ac:dyDescent="0.2">
      <c r="A59">
        <v>2013</v>
      </c>
      <c r="B59" s="7">
        <f t="shared" si="14"/>
        <v>81.980758869765893</v>
      </c>
      <c r="C59" s="7">
        <f t="shared" si="14"/>
        <v>72.455047531622313</v>
      </c>
      <c r="D59" s="7">
        <f t="shared" si="14"/>
        <v>29.787952800362</v>
      </c>
      <c r="E59" s="7">
        <f t="shared" si="14"/>
        <v>81.213024386317912</v>
      </c>
      <c r="F59" s="7">
        <f t="shared" si="18"/>
        <v>265.43678358806812</v>
      </c>
      <c r="H59" s="7">
        <f t="shared" si="15"/>
        <v>74.746900010379946</v>
      </c>
      <c r="I59" s="7">
        <f t="shared" si="15"/>
        <v>68.125520944387489</v>
      </c>
      <c r="J59" s="7">
        <f t="shared" si="15"/>
        <v>27.416178539704216</v>
      </c>
      <c r="K59" s="7">
        <f t="shared" si="15"/>
        <v>106.15802303299935</v>
      </c>
      <c r="L59" s="7">
        <f t="shared" si="19"/>
        <v>276.44662252747105</v>
      </c>
      <c r="N59" s="7">
        <f t="shared" si="16"/>
        <v>35.335289876612357</v>
      </c>
      <c r="O59" s="7">
        <f t="shared" si="16"/>
        <v>94.901575638804502</v>
      </c>
      <c r="P59" s="7">
        <f t="shared" si="16"/>
        <v>36.025022191634129</v>
      </c>
      <c r="Q59" s="7">
        <f t="shared" si="16"/>
        <v>88.094744994277661</v>
      </c>
      <c r="R59" s="7">
        <f t="shared" si="20"/>
        <v>254.35663270132864</v>
      </c>
      <c r="T59" s="7">
        <f t="shared" si="17"/>
        <v>192.0629487567582</v>
      </c>
      <c r="U59" s="7">
        <f>+C59+I59+O59</f>
        <v>235.4821441148143</v>
      </c>
      <c r="V59" s="7">
        <f t="shared" si="17"/>
        <v>93.229153531700348</v>
      </c>
      <c r="W59" s="7">
        <f t="shared" si="17"/>
        <v>275.46579241359495</v>
      </c>
      <c r="X59" s="7">
        <f t="shared" si="21"/>
        <v>796.24003881686781</v>
      </c>
    </row>
    <row r="60" spans="1:24" x14ac:dyDescent="0.2">
      <c r="A60">
        <v>2014</v>
      </c>
      <c r="B60" s="7">
        <f t="shared" si="14"/>
        <v>82.780159611456085</v>
      </c>
      <c r="C60" s="7">
        <f t="shared" si="14"/>
        <v>65.637326236079105</v>
      </c>
      <c r="D60" s="7">
        <f t="shared" si="14"/>
        <v>31.602505019632289</v>
      </c>
      <c r="E60" s="7">
        <f t="shared" si="14"/>
        <v>94.46774271428572</v>
      </c>
      <c r="F60" s="7">
        <f t="shared" si="18"/>
        <v>274.4877335814532</v>
      </c>
      <c r="H60" s="7">
        <f t="shared" si="15"/>
        <v>88.597098943441154</v>
      </c>
      <c r="I60" s="7">
        <f t="shared" si="15"/>
        <v>62.13124596554848</v>
      </c>
      <c r="J60" s="7">
        <f t="shared" si="15"/>
        <v>33.326761004407075</v>
      </c>
      <c r="K60" s="7">
        <f t="shared" si="15"/>
        <v>113.78781406323067</v>
      </c>
      <c r="L60" s="7">
        <f t="shared" si="19"/>
        <v>297.8429199766274</v>
      </c>
      <c r="N60" s="7">
        <f t="shared" si="16"/>
        <v>30.359395840957486</v>
      </c>
      <c r="O60" s="7">
        <f t="shared" si="16"/>
        <v>92.920516707875265</v>
      </c>
      <c r="P60" s="7">
        <f t="shared" si="16"/>
        <v>38.903013116198402</v>
      </c>
      <c r="Q60" s="7">
        <f t="shared" si="16"/>
        <v>78.07724332503382</v>
      </c>
      <c r="R60" s="7">
        <f t="shared" si="20"/>
        <v>240.26016899006498</v>
      </c>
      <c r="T60" s="7">
        <f t="shared" si="17"/>
        <v>201.73665439585474</v>
      </c>
      <c r="U60" s="7">
        <f t="shared" si="17"/>
        <v>220.68908890950286</v>
      </c>
      <c r="V60" s="7">
        <f t="shared" si="17"/>
        <v>103.83227914023777</v>
      </c>
      <c r="W60" s="7">
        <f t="shared" si="17"/>
        <v>286.33280010255021</v>
      </c>
      <c r="X60" s="7">
        <f t="shared" si="21"/>
        <v>812.59082254814564</v>
      </c>
    </row>
    <row r="61" spans="1:24" x14ac:dyDescent="0.2">
      <c r="A61">
        <v>2015</v>
      </c>
      <c r="B61" s="7">
        <f t="shared" si="14"/>
        <v>75.10476488331723</v>
      </c>
      <c r="C61" s="7">
        <f t="shared" si="14"/>
        <v>64.666126921237208</v>
      </c>
      <c r="D61" s="7">
        <f t="shared" si="14"/>
        <v>36.085229100334004</v>
      </c>
      <c r="E61" s="7">
        <f t="shared" si="14"/>
        <v>102.62159555212355</v>
      </c>
      <c r="F61" s="7">
        <f t="shared" si="18"/>
        <v>278.47771645701198</v>
      </c>
      <c r="H61" s="7">
        <f t="shared" si="15"/>
        <v>107.57318840362541</v>
      </c>
      <c r="I61" s="7">
        <f t="shared" si="15"/>
        <v>59.312059053034289</v>
      </c>
      <c r="J61" s="7">
        <f t="shared" si="15"/>
        <v>40.373341488209419</v>
      </c>
      <c r="K61" s="7">
        <f t="shared" si="15"/>
        <v>112.14742720349037</v>
      </c>
      <c r="L61" s="7">
        <f t="shared" si="19"/>
        <v>319.40601614835953</v>
      </c>
      <c r="N61" s="7">
        <f t="shared" si="16"/>
        <v>42.544950640061217</v>
      </c>
      <c r="O61" s="7">
        <f t="shared" si="16"/>
        <v>92.865873600118263</v>
      </c>
      <c r="P61" s="7">
        <f t="shared" si="16"/>
        <v>33.992131478528762</v>
      </c>
      <c r="Q61" s="7">
        <f t="shared" si="16"/>
        <v>91.237830916127336</v>
      </c>
      <c r="R61" s="7">
        <f t="shared" si="20"/>
        <v>260.64078663483554</v>
      </c>
      <c r="T61" s="7">
        <f t="shared" si="17"/>
        <v>225.22290392700384</v>
      </c>
      <c r="U61" s="7">
        <f t="shared" si="17"/>
        <v>216.84405957438975</v>
      </c>
      <c r="V61" s="7">
        <f t="shared" si="17"/>
        <v>110.45070206707219</v>
      </c>
      <c r="W61" s="7">
        <f t="shared" si="17"/>
        <v>306.00685367174128</v>
      </c>
      <c r="X61" s="7">
        <f t="shared" si="21"/>
        <v>858.52451924020704</v>
      </c>
    </row>
    <row r="62" spans="1:24" x14ac:dyDescent="0.2">
      <c r="A62">
        <v>2016</v>
      </c>
      <c r="B62" s="7">
        <f t="shared" si="14"/>
        <v>82.330352753228397</v>
      </c>
      <c r="C62" s="7">
        <f t="shared" si="14"/>
        <v>66.10201895430103</v>
      </c>
      <c r="D62" s="7">
        <f t="shared" si="14"/>
        <v>38.104496221515298</v>
      </c>
      <c r="E62" s="7">
        <f t="shared" si="14"/>
        <v>103.72399548387097</v>
      </c>
      <c r="F62" s="7">
        <f t="shared" si="18"/>
        <v>290.26086341291568</v>
      </c>
      <c r="H62" s="7">
        <f t="shared" si="15"/>
        <v>136.11192650712036</v>
      </c>
      <c r="I62" s="7">
        <f t="shared" si="15"/>
        <v>59.902825877231024</v>
      </c>
      <c r="J62" s="7">
        <f t="shared" si="15"/>
        <v>40.893743310851569</v>
      </c>
      <c r="K62" s="7">
        <f t="shared" si="15"/>
        <v>108.15588485659457</v>
      </c>
      <c r="L62" s="7">
        <f t="shared" si="19"/>
        <v>345.06438055179751</v>
      </c>
      <c r="N62" s="7">
        <f t="shared" si="16"/>
        <v>60.810783082772524</v>
      </c>
      <c r="O62" s="7">
        <f t="shared" si="16"/>
        <v>92.829940475276359</v>
      </c>
      <c r="P62" s="7">
        <f t="shared" si="16"/>
        <v>30.909126199161435</v>
      </c>
      <c r="Q62" s="7">
        <f t="shared" si="16"/>
        <v>95.462392718278679</v>
      </c>
      <c r="R62" s="7">
        <f t="shared" si="20"/>
        <v>280.01224247548902</v>
      </c>
      <c r="T62" s="7">
        <f t="shared" si="17"/>
        <v>279.25306234312126</v>
      </c>
      <c r="U62" s="7">
        <f t="shared" si="17"/>
        <v>218.83478530680841</v>
      </c>
      <c r="V62" s="7">
        <f t="shared" si="17"/>
        <v>109.9073657315283</v>
      </c>
      <c r="W62" s="7">
        <f t="shared" si="17"/>
        <v>307.34227305874424</v>
      </c>
      <c r="X62" s="7">
        <f t="shared" si="21"/>
        <v>915.33748644020227</v>
      </c>
    </row>
    <row r="63" spans="1:24" x14ac:dyDescent="0.2">
      <c r="A63">
        <v>2017</v>
      </c>
      <c r="B63" s="7">
        <f t="shared" si="14"/>
        <v>99.812790120716897</v>
      </c>
      <c r="C63" s="7">
        <f t="shared" si="14"/>
        <v>68.745585042795085</v>
      </c>
      <c r="D63" s="7">
        <f t="shared" si="14"/>
        <v>35.12965627905669</v>
      </c>
      <c r="E63" s="7">
        <f t="shared" si="14"/>
        <v>104.73405200048872</v>
      </c>
      <c r="F63" s="7">
        <f t="shared" si="18"/>
        <v>308.42208344305737</v>
      </c>
      <c r="H63" s="7">
        <f t="shared" si="15"/>
        <v>167.49701630945944</v>
      </c>
      <c r="I63" s="7">
        <f t="shared" si="15"/>
        <v>69.959980439036912</v>
      </c>
      <c r="J63" s="7">
        <f t="shared" si="15"/>
        <v>46.283198949090917</v>
      </c>
      <c r="K63" s="7">
        <f t="shared" si="15"/>
        <v>107.66611482490408</v>
      </c>
      <c r="L63" s="7">
        <f t="shared" si="19"/>
        <v>391.40631052249137</v>
      </c>
      <c r="N63" s="7">
        <f t="shared" si="16"/>
        <v>80.790831117140073</v>
      </c>
      <c r="O63" s="7">
        <f t="shared" si="16"/>
        <v>99.142140922588908</v>
      </c>
      <c r="P63" s="7">
        <f t="shared" si="16"/>
        <v>30.402933055623166</v>
      </c>
      <c r="Q63" s="7">
        <f t="shared" si="16"/>
        <v>84.820989283195303</v>
      </c>
      <c r="R63" s="7">
        <f t="shared" si="20"/>
        <v>295.15689437854746</v>
      </c>
      <c r="T63" s="7">
        <f t="shared" si="17"/>
        <v>348.10063754731641</v>
      </c>
      <c r="U63" s="7">
        <f t="shared" si="17"/>
        <v>237.8477064044209</v>
      </c>
      <c r="V63" s="7">
        <f t="shared" si="17"/>
        <v>111.81578828377077</v>
      </c>
      <c r="W63" s="7">
        <f t="shared" si="17"/>
        <v>297.2211561085881</v>
      </c>
      <c r="X63" s="7">
        <f t="shared" si="21"/>
        <v>994.98528834409626</v>
      </c>
    </row>
    <row r="64" spans="1:24" x14ac:dyDescent="0.2">
      <c r="A64">
        <v>2018</v>
      </c>
      <c r="B64" s="7">
        <f t="shared" si="14"/>
        <v>99.30839703816207</v>
      </c>
      <c r="C64" s="7">
        <f t="shared" si="14"/>
        <v>68.3014395674318</v>
      </c>
      <c r="D64" s="7">
        <f t="shared" si="14"/>
        <v>34.144837400721507</v>
      </c>
      <c r="E64" s="7">
        <f t="shared" si="14"/>
        <v>110.40246166321269</v>
      </c>
      <c r="F64" s="7">
        <f t="shared" si="18"/>
        <v>312.15713566952809</v>
      </c>
      <c r="H64" s="7">
        <f t="shared" si="15"/>
        <v>163.85002207453101</v>
      </c>
      <c r="I64" s="7">
        <f t="shared" si="15"/>
        <v>70.229124596301219</v>
      </c>
      <c r="J64" s="7">
        <f t="shared" si="15"/>
        <v>52.160746194453843</v>
      </c>
      <c r="K64" s="7">
        <f t="shared" si="15"/>
        <v>113.50547264434448</v>
      </c>
      <c r="L64" s="7">
        <f t="shared" si="19"/>
        <v>399.74536550963057</v>
      </c>
      <c r="N64" s="7">
        <f t="shared" si="16"/>
        <v>88.83880010992894</v>
      </c>
      <c r="O64" s="7">
        <f t="shared" si="16"/>
        <v>92.343876195612083</v>
      </c>
      <c r="P64" s="7">
        <f t="shared" si="16"/>
        <v>30.127778690633207</v>
      </c>
      <c r="Q64" s="7">
        <f t="shared" si="16"/>
        <v>85.409816888939801</v>
      </c>
      <c r="R64" s="7">
        <f t="shared" si="20"/>
        <v>296.72027188511402</v>
      </c>
      <c r="T64" s="7">
        <f t="shared" si="17"/>
        <v>351.99721922262199</v>
      </c>
      <c r="U64" s="7">
        <f t="shared" si="17"/>
        <v>230.8744403593451</v>
      </c>
      <c r="V64" s="7">
        <f t="shared" si="17"/>
        <v>116.43336228580856</v>
      </c>
      <c r="W64" s="7">
        <f t="shared" si="17"/>
        <v>309.317751196497</v>
      </c>
      <c r="X64" s="7">
        <f t="shared" si="21"/>
        <v>1008.6227730642727</v>
      </c>
    </row>
    <row r="65" spans="1:24" x14ac:dyDescent="0.2">
      <c r="A65">
        <v>2019</v>
      </c>
      <c r="B65" s="7">
        <f t="shared" si="14"/>
        <v>92.666922940146662</v>
      </c>
      <c r="C65" s="7">
        <f t="shared" si="14"/>
        <v>68.803326625037698</v>
      </c>
      <c r="D65" s="7">
        <f t="shared" si="14"/>
        <v>38.513144354980405</v>
      </c>
      <c r="E65" s="7">
        <f t="shared" si="14"/>
        <v>118.34408891663507</v>
      </c>
      <c r="F65" s="7">
        <f t="shared" si="18"/>
        <v>318.32748283679985</v>
      </c>
      <c r="H65" s="7">
        <f t="shared" si="15"/>
        <v>138.37080609792088</v>
      </c>
      <c r="I65" s="7">
        <f t="shared" si="15"/>
        <v>78.397922020001346</v>
      </c>
      <c r="J65" s="7">
        <f t="shared" si="15"/>
        <v>55.421470423759231</v>
      </c>
      <c r="K65" s="7">
        <f t="shared" si="15"/>
        <v>128.39043398465063</v>
      </c>
      <c r="L65" s="7">
        <f t="shared" si="19"/>
        <v>400.58063252633212</v>
      </c>
      <c r="N65" s="7">
        <f t="shared" si="16"/>
        <v>106.83037316005353</v>
      </c>
      <c r="O65" s="7">
        <f t="shared" si="16"/>
        <v>91.901302109419305</v>
      </c>
      <c r="P65" s="7">
        <f t="shared" si="16"/>
        <v>28.57483887676652</v>
      </c>
      <c r="Q65" s="7">
        <f t="shared" si="16"/>
        <v>83.50203747389476</v>
      </c>
      <c r="R65" s="7">
        <f t="shared" si="20"/>
        <v>310.8085516201341</v>
      </c>
      <c r="T65" s="7">
        <f t="shared" si="17"/>
        <v>337.86810219812105</v>
      </c>
      <c r="U65" s="7">
        <f t="shared" si="17"/>
        <v>239.10255075445835</v>
      </c>
      <c r="V65" s="7">
        <f t="shared" si="17"/>
        <v>122.50945365550616</v>
      </c>
      <c r="W65" s="7">
        <f t="shared" si="17"/>
        <v>330.23656037518043</v>
      </c>
      <c r="X65" s="7">
        <f t="shared" si="21"/>
        <v>1029.7166669832659</v>
      </c>
    </row>
    <row r="66" spans="1:24" x14ac:dyDescent="0.2">
      <c r="A66">
        <v>2020</v>
      </c>
      <c r="B66" s="7">
        <f t="shared" si="14"/>
        <v>87.470515656280909</v>
      </c>
      <c r="C66" s="7">
        <f t="shared" si="14"/>
        <v>64.842733716462405</v>
      </c>
      <c r="D66" s="7">
        <f t="shared" si="14"/>
        <v>44.169174802267037</v>
      </c>
      <c r="E66" s="7">
        <f t="shared" si="14"/>
        <v>117.62893234664962</v>
      </c>
      <c r="F66" s="7">
        <f t="shared" si="18"/>
        <v>314.11135652165996</v>
      </c>
      <c r="H66" s="7">
        <f t="shared" si="15"/>
        <v>130.74111046280365</v>
      </c>
      <c r="I66" s="7">
        <f t="shared" si="15"/>
        <v>83.921687677048524</v>
      </c>
      <c r="J66" s="7">
        <f t="shared" si="15"/>
        <v>56.487031221750406</v>
      </c>
      <c r="K66" s="7">
        <f t="shared" si="15"/>
        <v>148.1364414210301</v>
      </c>
      <c r="L66" s="7">
        <f t="shared" si="19"/>
        <v>419.28627078263264</v>
      </c>
      <c r="N66" s="7">
        <f t="shared" si="16"/>
        <v>114.78020150985184</v>
      </c>
      <c r="O66" s="7">
        <f t="shared" si="16"/>
        <v>91.459286829908123</v>
      </c>
      <c r="P66" s="7">
        <f t="shared" si="16"/>
        <v>27.680623838521925</v>
      </c>
      <c r="Q66" s="7">
        <f t="shared" si="16"/>
        <v>91.793510349776795</v>
      </c>
      <c r="R66" s="7">
        <f t="shared" si="20"/>
        <v>325.71362252805869</v>
      </c>
      <c r="T66" s="7">
        <f t="shared" si="17"/>
        <v>332.99182762893639</v>
      </c>
      <c r="U66" s="7">
        <f t="shared" si="17"/>
        <v>240.22370822341907</v>
      </c>
      <c r="V66" s="7">
        <f t="shared" si="17"/>
        <v>128.33682986253939</v>
      </c>
      <c r="W66" s="7">
        <f t="shared" si="17"/>
        <v>357.5588841174565</v>
      </c>
      <c r="X66" s="7">
        <f t="shared" si="21"/>
        <v>1059.1112498323514</v>
      </c>
    </row>
    <row r="67" spans="1:24" x14ac:dyDescent="0.2">
      <c r="A67">
        <v>2021</v>
      </c>
      <c r="B67" s="7">
        <f t="shared" si="14"/>
        <v>85.3027584931842</v>
      </c>
      <c r="C67" s="7">
        <f t="shared" si="14"/>
        <v>65.245235693009377</v>
      </c>
      <c r="D67" s="7">
        <f t="shared" si="14"/>
        <v>42.861421524023307</v>
      </c>
      <c r="E67" s="7">
        <f t="shared" si="14"/>
        <v>117.43466748779532</v>
      </c>
      <c r="F67" s="7">
        <f t="shared" si="18"/>
        <v>310.84408319801224</v>
      </c>
      <c r="G67" s="6"/>
      <c r="H67" s="7">
        <f t="shared" si="15"/>
        <v>146.53759928227214</v>
      </c>
      <c r="I67" s="7">
        <f t="shared" si="15"/>
        <v>82.124492341815625</v>
      </c>
      <c r="J67" s="7">
        <f t="shared" si="15"/>
        <v>57.590345257329858</v>
      </c>
      <c r="K67" s="7">
        <f t="shared" si="15"/>
        <v>133.12100490021433</v>
      </c>
      <c r="L67" s="7">
        <f t="shared" si="19"/>
        <v>419.37344178163198</v>
      </c>
      <c r="N67" s="7">
        <f t="shared" si="16"/>
        <v>108.68788855238972</v>
      </c>
      <c r="O67" s="7">
        <f t="shared" si="16"/>
        <v>104.05607492127179</v>
      </c>
      <c r="P67" s="7">
        <f t="shared" si="16"/>
        <v>26.701652088010661</v>
      </c>
      <c r="Q67" s="7">
        <f t="shared" si="16"/>
        <v>103.88152259069194</v>
      </c>
      <c r="R67" s="7">
        <f t="shared" si="20"/>
        <v>343.32713815236411</v>
      </c>
      <c r="T67" s="7">
        <f>+B67+H67+N67</f>
        <v>340.52824632784609</v>
      </c>
      <c r="U67" s="7">
        <f t="shared" si="17"/>
        <v>251.42580295609679</v>
      </c>
      <c r="V67" s="7">
        <f t="shared" si="17"/>
        <v>127.15341886936383</v>
      </c>
      <c r="W67" s="7">
        <f t="shared" si="17"/>
        <v>354.4371949787016</v>
      </c>
      <c r="X67" s="7">
        <f t="shared" si="21"/>
        <v>1073.5446631320083</v>
      </c>
    </row>
    <row r="68" spans="1:24" x14ac:dyDescent="0.2">
      <c r="A68">
        <v>2022</v>
      </c>
      <c r="B68" s="7">
        <f t="shared" si="14"/>
        <v>88.103153605497781</v>
      </c>
      <c r="C68" s="7">
        <f t="shared" si="14"/>
        <v>72.941312778602381</v>
      </c>
      <c r="D68" s="7">
        <f t="shared" si="14"/>
        <v>35.601785796257609</v>
      </c>
      <c r="E68" s="7">
        <f t="shared" si="14"/>
        <v>117.17376415407159</v>
      </c>
      <c r="F68" s="7">
        <f>+SUM(B68:E68)</f>
        <v>313.8200163344294</v>
      </c>
      <c r="G68" s="38"/>
      <c r="H68" s="7">
        <f t="shared" si="15"/>
        <v>172.40363266090586</v>
      </c>
      <c r="I68" s="7">
        <f t="shared" si="15"/>
        <v>101.34023308724143</v>
      </c>
      <c r="J68" s="7">
        <f t="shared" si="15"/>
        <v>55.0862219637023</v>
      </c>
      <c r="K68" s="7">
        <f t="shared" si="15"/>
        <v>141.21895958000002</v>
      </c>
      <c r="L68" s="7">
        <f t="shared" si="19"/>
        <v>470.04904729184966</v>
      </c>
      <c r="N68" s="7">
        <f t="shared" si="16"/>
        <v>110.1001670639871</v>
      </c>
      <c r="O68" s="7">
        <f t="shared" si="16"/>
        <v>115.63955091742484</v>
      </c>
      <c r="P68" s="7">
        <f t="shared" si="16"/>
        <v>23.081325989494108</v>
      </c>
      <c r="Q68" s="7">
        <f t="shared" si="16"/>
        <v>100.95518058180878</v>
      </c>
      <c r="R68" s="7">
        <f t="shared" si="20"/>
        <v>349.77622455271484</v>
      </c>
      <c r="T68" s="7">
        <f t="shared" si="17"/>
        <v>370.60695333039075</v>
      </c>
      <c r="U68" s="7">
        <f t="shared" si="17"/>
        <v>289.92109678326864</v>
      </c>
      <c r="V68" s="7">
        <f t="shared" si="17"/>
        <v>113.76933374945401</v>
      </c>
      <c r="W68" s="7">
        <f t="shared" si="17"/>
        <v>359.34790431588044</v>
      </c>
      <c r="X68" s="7">
        <f t="shared" si="21"/>
        <v>1133.645288178994</v>
      </c>
    </row>
    <row r="69" spans="1:24" s="1" customFormat="1" ht="15" x14ac:dyDescent="0.25">
      <c r="A69" s="10">
        <v>2023</v>
      </c>
      <c r="B69" s="9">
        <f t="shared" si="14"/>
        <v>85.051220750403985</v>
      </c>
      <c r="C69" s="9">
        <f t="shared" si="14"/>
        <v>76.535285606104722</v>
      </c>
      <c r="D69" s="9">
        <f t="shared" si="14"/>
        <v>33.1711179232625</v>
      </c>
      <c r="E69" s="9">
        <f t="shared" si="14"/>
        <v>115.18332019448458</v>
      </c>
      <c r="F69" s="9">
        <f>+SUM(B69:E69)</f>
        <v>309.94094447425579</v>
      </c>
      <c r="G69" s="38"/>
      <c r="H69" s="9">
        <f t="shared" si="15"/>
        <v>129.06556177487724</v>
      </c>
      <c r="I69" s="9">
        <f t="shared" si="15"/>
        <v>104.0978597230292</v>
      </c>
      <c r="J69" s="9">
        <f t="shared" si="15"/>
        <v>43.921834554866734</v>
      </c>
      <c r="K69" s="9">
        <f t="shared" si="15"/>
        <v>151.15297840000002</v>
      </c>
      <c r="L69" s="9">
        <f t="shared" si="19"/>
        <v>428.23823445277321</v>
      </c>
      <c r="N69" s="9">
        <f t="shared" si="16"/>
        <v>84.518736060306111</v>
      </c>
      <c r="O69" s="9">
        <f t="shared" si="16"/>
        <v>101.27381530218179</v>
      </c>
      <c r="P69" s="9">
        <f t="shared" si="16"/>
        <v>20.876943467777696</v>
      </c>
      <c r="Q69" s="9">
        <f t="shared" si="16"/>
        <v>111.91798298265725</v>
      </c>
      <c r="R69" s="9">
        <f t="shared" si="20"/>
        <v>318.58747781292283</v>
      </c>
      <c r="T69" s="9">
        <f t="shared" si="17"/>
        <v>298.63551858558731</v>
      </c>
      <c r="U69" s="9">
        <f t="shared" si="17"/>
        <v>281.90696063131571</v>
      </c>
      <c r="V69" s="9">
        <f t="shared" si="17"/>
        <v>97.969895945906927</v>
      </c>
      <c r="W69" s="9">
        <f t="shared" si="17"/>
        <v>378.25428157714185</v>
      </c>
      <c r="X69" s="9">
        <f t="shared" si="21"/>
        <v>1056.7666567399519</v>
      </c>
    </row>
    <row r="70" spans="1:24" x14ac:dyDescent="0.2">
      <c r="A70" s="16">
        <v>2024</v>
      </c>
      <c r="B70" s="17">
        <f t="shared" ref="B70:E71" si="22">+B47</f>
        <v>69.288624842072608</v>
      </c>
      <c r="C70" s="17">
        <f t="shared" si="22"/>
        <v>65.415261622082497</v>
      </c>
      <c r="D70" s="17">
        <f t="shared" si="22"/>
        <v>29.539089221889405</v>
      </c>
      <c r="E70" s="18">
        <f t="shared" si="22"/>
        <v>116.25581233959831</v>
      </c>
      <c r="F70" s="17">
        <f>+SUM(B70:E70)</f>
        <v>280.49878802564285</v>
      </c>
      <c r="G70" s="38"/>
      <c r="H70" s="17">
        <f t="shared" ref="H70:K71" si="23">+H47*$I$4/100</f>
        <v>85.433125555526999</v>
      </c>
      <c r="I70" s="17">
        <f t="shared" si="23"/>
        <v>96.439133759918207</v>
      </c>
      <c r="J70" s="17">
        <f t="shared" si="23"/>
        <v>41.87650900072618</v>
      </c>
      <c r="K70" s="18">
        <f t="shared" si="23"/>
        <v>143.34633940730097</v>
      </c>
      <c r="L70" s="17">
        <f t="shared" si="19"/>
        <v>367.09510772347232</v>
      </c>
      <c r="N70" s="17">
        <f t="shared" ref="N70:Q71" si="24">+N47*$O$4/100</f>
        <v>62.922889118640114</v>
      </c>
      <c r="O70" s="17">
        <f t="shared" si="24"/>
        <v>84.035926419654885</v>
      </c>
      <c r="P70" s="17">
        <f t="shared" si="24"/>
        <v>14.613795344331203</v>
      </c>
      <c r="Q70" s="18">
        <f t="shared" si="24"/>
        <v>123.98756938274772</v>
      </c>
      <c r="R70" s="17">
        <f t="shared" si="20"/>
        <v>285.5601802653739</v>
      </c>
      <c r="T70" s="17">
        <f t="shared" ref="T70:W70" si="25">+B70+H70+N70</f>
        <v>217.64463951623972</v>
      </c>
      <c r="U70" s="17">
        <f t="shared" si="25"/>
        <v>245.89032180165557</v>
      </c>
      <c r="V70" s="17">
        <f t="shared" si="25"/>
        <v>86.029393566946794</v>
      </c>
      <c r="W70" s="18">
        <f t="shared" si="25"/>
        <v>383.58972112964699</v>
      </c>
      <c r="X70" s="17">
        <f t="shared" ref="X70" si="26">+SUM(T70:W70)</f>
        <v>933.15407601448896</v>
      </c>
    </row>
    <row r="71" spans="1:24" x14ac:dyDescent="0.2">
      <c r="A71" s="16">
        <v>2025</v>
      </c>
      <c r="B71" s="17">
        <f t="shared" si="22"/>
        <v>66.49733696249902</v>
      </c>
      <c r="C71" s="17">
        <f t="shared" si="22"/>
        <v>54.105045254550099</v>
      </c>
      <c r="D71" s="17">
        <f t="shared" si="22"/>
        <v>26.553993790332107</v>
      </c>
      <c r="E71" s="18">
        <f t="shared" si="22"/>
        <v>113.4981984750664</v>
      </c>
      <c r="F71" s="17">
        <f>+SUM(B71:E71)</f>
        <v>260.65457448244763</v>
      </c>
      <c r="G71" s="38"/>
      <c r="H71" s="17">
        <f t="shared" si="23"/>
        <v>101.05258887228318</v>
      </c>
      <c r="I71" s="17">
        <f t="shared" si="23"/>
        <v>72.878572927945285</v>
      </c>
      <c r="J71" s="17">
        <f t="shared" si="23"/>
        <v>38.759838161870583</v>
      </c>
      <c r="K71" s="18">
        <f t="shared" si="23"/>
        <v>141.35443123047844</v>
      </c>
      <c r="L71" s="17">
        <f t="shared" ref="L71" si="27">+SUM(H71:K71)</f>
        <v>354.0454311925775</v>
      </c>
      <c r="N71" s="17">
        <f t="shared" si="24"/>
        <v>64.419139383413963</v>
      </c>
      <c r="O71" s="17">
        <f t="shared" si="24"/>
        <v>76.055523341008382</v>
      </c>
      <c r="P71" s="17">
        <f t="shared" si="24"/>
        <v>14.485430587730347</v>
      </c>
      <c r="Q71" s="18">
        <f t="shared" si="24"/>
        <v>121.5564405713213</v>
      </c>
      <c r="R71" s="17">
        <f t="shared" ref="R71" si="28">+SUM(N71:Q71)</f>
        <v>276.51653388347398</v>
      </c>
      <c r="T71" s="17">
        <f t="shared" ref="T71" si="29">+B71+H71+N71</f>
        <v>231.96906521819614</v>
      </c>
      <c r="U71" s="17">
        <f t="shared" ref="U71" si="30">+C71+I71+O71</f>
        <v>203.03914152350376</v>
      </c>
      <c r="V71" s="17">
        <f t="shared" ref="V71" si="31">+D71+J71+P71</f>
        <v>79.799262539933039</v>
      </c>
      <c r="W71" s="18">
        <f t="shared" ref="W71" si="32">+E71+K71+Q71</f>
        <v>376.40907027686615</v>
      </c>
      <c r="X71" s="17">
        <f t="shared" ref="X71" si="33">+SUM(T71:W71)</f>
        <v>891.21653955849911</v>
      </c>
    </row>
    <row r="72" spans="1:24" x14ac:dyDescent="0.2">
      <c r="F72" s="38"/>
      <c r="G72" s="38"/>
    </row>
    <row r="74" spans="1:24" ht="18" x14ac:dyDescent="0.25">
      <c r="B74" s="41" t="s">
        <v>16</v>
      </c>
      <c r="C74" s="41"/>
      <c r="D74" s="41"/>
      <c r="E74" s="41"/>
      <c r="F74" s="41"/>
      <c r="H74" s="41" t="s">
        <v>17</v>
      </c>
      <c r="I74" s="41"/>
      <c r="J74" s="41"/>
      <c r="K74" s="41"/>
      <c r="L74" s="41"/>
      <c r="N74" s="41" t="s">
        <v>18</v>
      </c>
      <c r="O74" s="41"/>
      <c r="P74" s="41"/>
      <c r="Q74" s="41"/>
      <c r="R74" s="41"/>
      <c r="T74" s="41" t="s">
        <v>19</v>
      </c>
      <c r="U74" s="41"/>
      <c r="V74" s="41"/>
      <c r="W74" s="41"/>
      <c r="X74" s="41"/>
    </row>
    <row r="76" spans="1:24" s="8" customFormat="1" ht="20.100000000000001" customHeight="1" x14ac:dyDescent="0.2">
      <c r="B76" s="27" t="s">
        <v>8</v>
      </c>
      <c r="C76" s="27" t="s">
        <v>9</v>
      </c>
      <c r="D76" s="27" t="s">
        <v>10</v>
      </c>
      <c r="E76" s="27" t="s">
        <v>11</v>
      </c>
      <c r="F76" s="27" t="s">
        <v>12</v>
      </c>
      <c r="H76" s="27" t="s">
        <v>8</v>
      </c>
      <c r="I76" s="27" t="s">
        <v>9</v>
      </c>
      <c r="J76" s="27" t="s">
        <v>10</v>
      </c>
      <c r="K76" s="27" t="s">
        <v>11</v>
      </c>
      <c r="L76" s="27" t="s">
        <v>12</v>
      </c>
      <c r="N76" s="27" t="s">
        <v>8</v>
      </c>
      <c r="O76" s="27" t="s">
        <v>9</v>
      </c>
      <c r="P76" s="27" t="s">
        <v>10</v>
      </c>
      <c r="Q76" s="27" t="s">
        <v>11</v>
      </c>
      <c r="R76" s="27" t="s">
        <v>12</v>
      </c>
      <c r="T76" s="27" t="s">
        <v>8</v>
      </c>
      <c r="U76" s="27" t="s">
        <v>9</v>
      </c>
      <c r="V76" s="27" t="s">
        <v>10</v>
      </c>
      <c r="W76" s="27" t="s">
        <v>11</v>
      </c>
      <c r="X76" s="27" t="s">
        <v>12</v>
      </c>
    </row>
    <row r="77" spans="1:24" x14ac:dyDescent="0.2">
      <c r="A77">
        <v>2008</v>
      </c>
      <c r="B77" s="15"/>
      <c r="C77" s="15"/>
      <c r="D77" s="15"/>
      <c r="E77" s="15"/>
      <c r="F77" s="15"/>
      <c r="H77" s="15"/>
      <c r="I77" s="15"/>
      <c r="J77" s="15"/>
      <c r="K77" s="15"/>
      <c r="L77" s="15"/>
    </row>
    <row r="78" spans="1:24" x14ac:dyDescent="0.2">
      <c r="A78">
        <v>2009</v>
      </c>
      <c r="B78" s="6">
        <f t="shared" ref="B78:F94" si="34">+B55/B54-1</f>
        <v>-0.27699835014048269</v>
      </c>
      <c r="C78" s="6">
        <f t="shared" si="34"/>
        <v>4.2898345489316148E-2</v>
      </c>
      <c r="D78" s="6">
        <f t="shared" si="34"/>
        <v>-3.1414058286855506E-2</v>
      </c>
      <c r="E78" s="6">
        <f t="shared" si="34"/>
        <v>0.15453143903750499</v>
      </c>
      <c r="F78" s="6">
        <f t="shared" si="34"/>
        <v>-2.99899958162817E-2</v>
      </c>
      <c r="H78" s="6">
        <f t="shared" ref="H78:L94" si="35">+H55/H54-1</f>
        <v>-0.23992219104074342</v>
      </c>
      <c r="I78" s="6">
        <f t="shared" si="35"/>
        <v>-0.10962582401380228</v>
      </c>
      <c r="J78" s="6">
        <f t="shared" si="35"/>
        <v>-4.1611509933236035E-2</v>
      </c>
      <c r="K78" s="6">
        <f t="shared" si="35"/>
        <v>7.1462894687801537E-3</v>
      </c>
      <c r="L78" s="6">
        <f t="shared" si="35"/>
        <v>-8.4324628527366774E-2</v>
      </c>
      <c r="N78" s="6">
        <f t="shared" ref="N78:R94" si="36">+N55/N54-1</f>
        <v>-0.3907298094038022</v>
      </c>
      <c r="O78" s="6">
        <f t="shared" si="36"/>
        <v>-6.717093773421301E-2</v>
      </c>
      <c r="P78" s="6">
        <f t="shared" si="36"/>
        <v>3.3461607211173749E-2</v>
      </c>
      <c r="Q78" s="6">
        <f t="shared" si="36"/>
        <v>-8.209096008490524E-2</v>
      </c>
      <c r="R78" s="6">
        <f t="shared" si="36"/>
        <v>-0.12114939418087289</v>
      </c>
      <c r="T78" s="6">
        <f t="shared" ref="T78:X94" si="37">+T55/T54-1</f>
        <v>-0.29951140619651717</v>
      </c>
      <c r="U78" s="6">
        <f t="shared" si="37"/>
        <v>-5.0828473841522559E-2</v>
      </c>
      <c r="V78" s="6">
        <f t="shared" si="37"/>
        <v>-1.7037103665118347E-2</v>
      </c>
      <c r="W78" s="6">
        <f t="shared" si="37"/>
        <v>2.4928897370922298E-2</v>
      </c>
      <c r="X78" s="6">
        <f t="shared" si="37"/>
        <v>-8.2133031442926274E-2</v>
      </c>
    </row>
    <row r="79" spans="1:24" x14ac:dyDescent="0.2">
      <c r="A79">
        <v>2010</v>
      </c>
      <c r="B79" s="6">
        <f t="shared" si="34"/>
        <v>-0.23452239424697108</v>
      </c>
      <c r="C79" s="6">
        <f t="shared" si="34"/>
        <v>-0.12219655370971805</v>
      </c>
      <c r="D79" s="6">
        <f t="shared" si="34"/>
        <v>-0.13039993670166328</v>
      </c>
      <c r="E79" s="6">
        <f t="shared" si="34"/>
        <v>-1.9142456518158046E-2</v>
      </c>
      <c r="F79" s="6">
        <f t="shared" si="34"/>
        <v>-0.11355858139893182</v>
      </c>
      <c r="H79" s="6">
        <f t="shared" si="35"/>
        <v>4.9138824087309407E-2</v>
      </c>
      <c r="I79" s="6">
        <f t="shared" si="35"/>
        <v>-0.19181983980662798</v>
      </c>
      <c r="J79" s="6">
        <f t="shared" si="35"/>
        <v>4.2999145566839037E-2</v>
      </c>
      <c r="K79" s="6">
        <f t="shared" si="35"/>
        <v>-7.3724350607895284E-2</v>
      </c>
      <c r="L79" s="6">
        <f t="shared" si="35"/>
        <v>-7.0091636685691183E-2</v>
      </c>
      <c r="N79" s="6">
        <f t="shared" si="36"/>
        <v>-0.31273521468331478</v>
      </c>
      <c r="O79" s="6">
        <f t="shared" si="36"/>
        <v>-0.34630807182130718</v>
      </c>
      <c r="P79" s="6">
        <f t="shared" si="36"/>
        <v>0.18061494328308947</v>
      </c>
      <c r="Q79" s="6">
        <f t="shared" si="36"/>
        <v>5.0039638985619472E-2</v>
      </c>
      <c r="R79" s="6">
        <f t="shared" si="36"/>
        <v>-0.21511386451982417</v>
      </c>
      <c r="T79" s="6">
        <f t="shared" si="37"/>
        <v>-0.15960044428016051</v>
      </c>
      <c r="U79" s="6">
        <f t="shared" si="37"/>
        <v>-0.25757288320517191</v>
      </c>
      <c r="V79" s="6">
        <f t="shared" si="37"/>
        <v>1.1277719620937265E-2</v>
      </c>
      <c r="W79" s="6">
        <f t="shared" si="37"/>
        <v>-2.5696210929056384E-2</v>
      </c>
      <c r="X79" s="6">
        <f t="shared" si="37"/>
        <v>-0.13747378001788257</v>
      </c>
    </row>
    <row r="80" spans="1:24" x14ac:dyDescent="0.2">
      <c r="A80">
        <v>2011</v>
      </c>
      <c r="B80" s="6">
        <f t="shared" si="34"/>
        <v>0.32162520545607598</v>
      </c>
      <c r="C80" s="6">
        <f t="shared" si="34"/>
        <v>-2.7960076612850826E-2</v>
      </c>
      <c r="D80" s="6">
        <f t="shared" si="34"/>
        <v>7.0550157783764167E-2</v>
      </c>
      <c r="E80" s="6">
        <f t="shared" si="34"/>
        <v>8.9958482538616824E-3</v>
      </c>
      <c r="F80" s="6">
        <f t="shared" si="34"/>
        <v>6.4675489000343145E-2</v>
      </c>
      <c r="H80" s="6">
        <f t="shared" si="35"/>
        <v>0.3251234292726124</v>
      </c>
      <c r="I80" s="6">
        <f t="shared" si="35"/>
        <v>8.8797882901442637E-2</v>
      </c>
      <c r="J80" s="6">
        <f t="shared" si="35"/>
        <v>0.18694136181586085</v>
      </c>
      <c r="K80" s="6">
        <f t="shared" si="35"/>
        <v>-8.3740972157943183E-2</v>
      </c>
      <c r="L80" s="6">
        <f t="shared" si="35"/>
        <v>7.0892203167916445E-2</v>
      </c>
      <c r="N80" s="6">
        <f t="shared" si="36"/>
        <v>0.50411482908193239</v>
      </c>
      <c r="O80" s="6">
        <f t="shared" si="36"/>
        <v>-0.14199851265936558</v>
      </c>
      <c r="P80" s="6">
        <f t="shared" si="36"/>
        <v>0.16021961634292237</v>
      </c>
      <c r="Q80" s="6">
        <f t="shared" si="36"/>
        <v>5.0715695844147257E-2</v>
      </c>
      <c r="R80" s="6">
        <f t="shared" si="36"/>
        <v>1.8600831186864175E-2</v>
      </c>
      <c r="T80" s="6">
        <f t="shared" si="37"/>
        <v>0.36188128343662918</v>
      </c>
      <c r="U80" s="6">
        <f t="shared" si="37"/>
        <v>-5.6318595807113736E-2</v>
      </c>
      <c r="V80" s="6">
        <f t="shared" si="37"/>
        <v>0.13711688051846438</v>
      </c>
      <c r="W80" s="6">
        <f t="shared" si="37"/>
        <v>-1.7994849524982204E-2</v>
      </c>
      <c r="X80" s="6">
        <f t="shared" si="37"/>
        <v>5.1292338239324442E-2</v>
      </c>
    </row>
    <row r="81" spans="1:24" x14ac:dyDescent="0.2">
      <c r="A81">
        <v>2012</v>
      </c>
      <c r="B81" s="6">
        <f t="shared" si="34"/>
        <v>0.25878080070168075</v>
      </c>
      <c r="C81" s="6">
        <f t="shared" si="34"/>
        <v>6.1592816865142286E-2</v>
      </c>
      <c r="D81" s="6">
        <f t="shared" si="34"/>
        <v>-6.3054573116306134E-2</v>
      </c>
      <c r="E81" s="6">
        <f t="shared" si="34"/>
        <v>-0.11954601161973122</v>
      </c>
      <c r="F81" s="6">
        <f t="shared" si="34"/>
        <v>2.9251095898160218E-2</v>
      </c>
      <c r="H81" s="6">
        <f t="shared" si="35"/>
        <v>8.6589255717676394E-2</v>
      </c>
      <c r="I81" s="6">
        <f t="shared" si="35"/>
        <v>0.22864941951485962</v>
      </c>
      <c r="J81" s="6">
        <f t="shared" si="35"/>
        <v>-7.0216996639474227E-2</v>
      </c>
      <c r="K81" s="6">
        <f t="shared" si="35"/>
        <v>0.11930020129807306</v>
      </c>
      <c r="L81" s="6">
        <f t="shared" si="35"/>
        <v>0.11314465650207439</v>
      </c>
      <c r="N81" s="6">
        <f t="shared" si="36"/>
        <v>0.16152722980754075</v>
      </c>
      <c r="O81" s="6">
        <f t="shared" si="36"/>
        <v>-4.1428986437744841E-3</v>
      </c>
      <c r="P81" s="6">
        <f t="shared" si="36"/>
        <v>5.3020516861729927E-2</v>
      </c>
      <c r="Q81" s="6">
        <f t="shared" si="36"/>
        <v>0.1307554997909528</v>
      </c>
      <c r="R81" s="6">
        <f t="shared" si="36"/>
        <v>7.0525551470786541E-2</v>
      </c>
      <c r="T81" s="6">
        <f t="shared" si="37"/>
        <v>0.16571608762592893</v>
      </c>
      <c r="U81" s="6">
        <f t="shared" si="37"/>
        <v>7.5946121520936716E-2</v>
      </c>
      <c r="V81" s="6">
        <f t="shared" si="37"/>
        <v>-2.6026543515492828E-2</v>
      </c>
      <c r="W81" s="6">
        <f t="shared" si="37"/>
        <v>4.2751618855505047E-2</v>
      </c>
      <c r="X81" s="6">
        <f t="shared" si="37"/>
        <v>7.1444451300090028E-2</v>
      </c>
    </row>
    <row r="82" spans="1:24" x14ac:dyDescent="0.2">
      <c r="A82">
        <v>2013</v>
      </c>
      <c r="B82" s="6">
        <f t="shared" si="34"/>
        <v>0.10043875317738915</v>
      </c>
      <c r="C82" s="6">
        <f t="shared" si="34"/>
        <v>-4.8880899888440688E-2</v>
      </c>
      <c r="D82" s="6">
        <f t="shared" si="34"/>
        <v>2.5917683467552299E-2</v>
      </c>
      <c r="E82" s="6">
        <f t="shared" si="34"/>
        <v>5.2168046132115675E-2</v>
      </c>
      <c r="F82" s="6">
        <f t="shared" si="34"/>
        <v>3.3234954348107637E-2</v>
      </c>
      <c r="H82" s="6">
        <f t="shared" si="35"/>
        <v>1.8369705260137703E-2</v>
      </c>
      <c r="I82" s="6">
        <f t="shared" si="35"/>
        <v>-6.2372203818287675E-2</v>
      </c>
      <c r="J82" s="6">
        <f t="shared" si="35"/>
        <v>-4.3873449601380732E-2</v>
      </c>
      <c r="K82" s="6">
        <f t="shared" si="35"/>
        <v>-5.5534366742038155E-2</v>
      </c>
      <c r="L82" s="6">
        <f t="shared" si="35"/>
        <v>-3.7208174856600662E-2</v>
      </c>
      <c r="N82" s="6">
        <f t="shared" si="36"/>
        <v>-0.2175231481293245</v>
      </c>
      <c r="O82" s="6">
        <f t="shared" si="36"/>
        <v>-4.6008376094758829E-2</v>
      </c>
      <c r="P82" s="6">
        <f t="shared" si="36"/>
        <v>7.7278241844990436E-2</v>
      </c>
      <c r="Q82" s="6">
        <f t="shared" si="36"/>
        <v>4.8176758606341963E-2</v>
      </c>
      <c r="R82" s="6">
        <f t="shared" si="36"/>
        <v>-2.9629251703652604E-2</v>
      </c>
      <c r="T82" s="6">
        <f t="shared" si="37"/>
        <v>-5.1391775604752166E-3</v>
      </c>
      <c r="U82" s="6">
        <f t="shared" si="37"/>
        <v>-5.1677707712264542E-2</v>
      </c>
      <c r="V82" s="6">
        <f t="shared" si="37"/>
        <v>2.2805586172528924E-2</v>
      </c>
      <c r="W82" s="6">
        <f t="shared" si="37"/>
        <v>6.7011243395813658E-3</v>
      </c>
      <c r="X82" s="6">
        <f t="shared" si="37"/>
        <v>-1.2295551711813624E-2</v>
      </c>
    </row>
    <row r="83" spans="1:24" x14ac:dyDescent="0.2">
      <c r="A83">
        <v>2014</v>
      </c>
      <c r="B83" s="6">
        <f t="shared" si="34"/>
        <v>9.7510776029789969E-3</v>
      </c>
      <c r="C83" s="6">
        <f t="shared" si="34"/>
        <v>-9.409587775879491E-2</v>
      </c>
      <c r="D83" s="6">
        <f t="shared" si="34"/>
        <v>6.0915640340622579E-2</v>
      </c>
      <c r="E83" s="6">
        <f t="shared" si="34"/>
        <v>0.16320926881034681</v>
      </c>
      <c r="F83" s="6">
        <f t="shared" si="34"/>
        <v>3.4098326053525696E-2</v>
      </c>
      <c r="H83" s="6">
        <f t="shared" si="35"/>
        <v>0.18529462668201435</v>
      </c>
      <c r="I83" s="6">
        <f t="shared" si="35"/>
        <v>-8.7988684647744231E-2</v>
      </c>
      <c r="J83" s="6">
        <f t="shared" si="35"/>
        <v>0.21558739326646603</v>
      </c>
      <c r="K83" s="6">
        <f t="shared" si="35"/>
        <v>7.1872015060600702E-2</v>
      </c>
      <c r="L83" s="6">
        <f t="shared" si="35"/>
        <v>7.7397572281897364E-2</v>
      </c>
      <c r="N83" s="6">
        <f t="shared" si="36"/>
        <v>-0.1408193919741495</v>
      </c>
      <c r="O83" s="6">
        <f t="shared" si="36"/>
        <v>-2.0874879237718358E-2</v>
      </c>
      <c r="P83" s="6">
        <f t="shared" si="36"/>
        <v>7.9888664863407399E-2</v>
      </c>
      <c r="Q83" s="6">
        <f t="shared" si="36"/>
        <v>-0.11371281760216845</v>
      </c>
      <c r="R83" s="6">
        <f t="shared" si="36"/>
        <v>-5.5420075197394336E-2</v>
      </c>
      <c r="T83" s="6">
        <f t="shared" si="37"/>
        <v>5.0367370186261029E-2</v>
      </c>
      <c r="U83" s="6">
        <f t="shared" si="37"/>
        <v>-6.2820284149012973E-2</v>
      </c>
      <c r="V83" s="6">
        <f t="shared" si="37"/>
        <v>0.11373186612631936</v>
      </c>
      <c r="W83" s="6">
        <f t="shared" si="37"/>
        <v>3.9449572281697654E-2</v>
      </c>
      <c r="X83" s="6">
        <f t="shared" si="37"/>
        <v>2.0534993135453705E-2</v>
      </c>
    </row>
    <row r="84" spans="1:24" x14ac:dyDescent="0.2">
      <c r="A84">
        <v>2015</v>
      </c>
      <c r="B84" s="6">
        <f t="shared" si="34"/>
        <v>-9.2720221417362914E-2</v>
      </c>
      <c r="C84" s="6">
        <f t="shared" si="34"/>
        <v>-1.4796448462095602E-2</v>
      </c>
      <c r="D84" s="6">
        <f t="shared" si="34"/>
        <v>0.14184711237026715</v>
      </c>
      <c r="E84" s="6">
        <f t="shared" si="34"/>
        <v>8.6313619904085925E-2</v>
      </c>
      <c r="F84" s="6">
        <f t="shared" si="34"/>
        <v>1.4536106307915464E-2</v>
      </c>
      <c r="H84" s="6">
        <f t="shared" si="35"/>
        <v>0.21418409503790037</v>
      </c>
      <c r="I84" s="6">
        <f t="shared" si="35"/>
        <v>-4.5374704284498302E-2</v>
      </c>
      <c r="J84" s="6">
        <f t="shared" si="35"/>
        <v>0.21143910393423826</v>
      </c>
      <c r="K84" s="6">
        <f t="shared" si="35"/>
        <v>-1.4416190988858935E-2</v>
      </c>
      <c r="L84" s="6">
        <f t="shared" si="35"/>
        <v>7.2397544898580302E-2</v>
      </c>
      <c r="N84" s="6">
        <f t="shared" si="36"/>
        <v>0.40137672247958078</v>
      </c>
      <c r="O84" s="6">
        <f t="shared" si="36"/>
        <v>-5.8806289173773951E-4</v>
      </c>
      <c r="P84" s="6">
        <f t="shared" si="36"/>
        <v>-0.12623396606842396</v>
      </c>
      <c r="Q84" s="6">
        <f t="shared" si="36"/>
        <v>0.16855855855855828</v>
      </c>
      <c r="R84" s="6">
        <f t="shared" si="36"/>
        <v>8.482728423292385E-2</v>
      </c>
      <c r="T84" s="6">
        <f t="shared" si="37"/>
        <v>0.11642033819527686</v>
      </c>
      <c r="U84" s="6">
        <f t="shared" si="37"/>
        <v>-1.7422833879611632E-2</v>
      </c>
      <c r="V84" s="6">
        <f t="shared" si="37"/>
        <v>6.3741477906841038E-2</v>
      </c>
      <c r="W84" s="6">
        <f t="shared" si="37"/>
        <v>6.8710443100283403E-2</v>
      </c>
      <c r="X84" s="6">
        <f t="shared" si="37"/>
        <v>5.6527461814078972E-2</v>
      </c>
    </row>
    <row r="85" spans="1:24" x14ac:dyDescent="0.2">
      <c r="A85">
        <v>2016</v>
      </c>
      <c r="B85" s="6">
        <f t="shared" si="34"/>
        <v>9.6206783699234633E-2</v>
      </c>
      <c r="C85" s="6">
        <f t="shared" si="34"/>
        <v>2.2204701308503161E-2</v>
      </c>
      <c r="D85" s="6">
        <f t="shared" si="34"/>
        <v>5.5958273551950377E-2</v>
      </c>
      <c r="E85" s="6">
        <f t="shared" si="34"/>
        <v>1.0742377623504051E-2</v>
      </c>
      <c r="F85" s="6">
        <f t="shared" si="34"/>
        <v>4.2312710351898541E-2</v>
      </c>
      <c r="H85" s="6">
        <f t="shared" si="35"/>
        <v>0.26529601406267456</v>
      </c>
      <c r="I85" s="6">
        <f t="shared" si="35"/>
        <v>9.9603155518255271E-3</v>
      </c>
      <c r="J85" s="6">
        <f t="shared" si="35"/>
        <v>1.2889738710236021E-2</v>
      </c>
      <c r="K85" s="6">
        <f t="shared" si="35"/>
        <v>-3.5591920799513121E-2</v>
      </c>
      <c r="L85" s="6">
        <f t="shared" si="35"/>
        <v>8.0331500053900218E-2</v>
      </c>
      <c r="N85" s="6">
        <f t="shared" si="36"/>
        <v>0.42933020647371056</v>
      </c>
      <c r="O85" s="6">
        <f t="shared" si="36"/>
        <v>-3.8693573267434278E-4</v>
      </c>
      <c r="P85" s="6">
        <f t="shared" si="36"/>
        <v>-9.0697615750124916E-2</v>
      </c>
      <c r="Q85" s="6">
        <f t="shared" si="36"/>
        <v>4.6302742620381698E-2</v>
      </c>
      <c r="R85" s="6">
        <f t="shared" si="36"/>
        <v>7.432242701060221E-2</v>
      </c>
      <c r="T85" s="6">
        <f t="shared" si="37"/>
        <v>0.23989637587493728</v>
      </c>
      <c r="U85" s="6">
        <f t="shared" si="37"/>
        <v>9.1804485505664335E-3</v>
      </c>
      <c r="V85" s="6">
        <f t="shared" si="37"/>
        <v>-4.9192655671300711E-3</v>
      </c>
      <c r="W85" s="6">
        <f t="shared" si="37"/>
        <v>4.3640179001855905E-3</v>
      </c>
      <c r="X85" s="6">
        <f t="shared" si="37"/>
        <v>6.6175124794658924E-2</v>
      </c>
    </row>
    <row r="86" spans="1:24" x14ac:dyDescent="0.2">
      <c r="A86">
        <v>2017</v>
      </c>
      <c r="B86" s="6">
        <f t="shared" si="34"/>
        <v>0.21234498314235584</v>
      </c>
      <c r="C86" s="6">
        <f t="shared" si="34"/>
        <v>3.9992214009705984E-2</v>
      </c>
      <c r="D86" s="6">
        <f t="shared" si="34"/>
        <v>-7.8070575324360236E-2</v>
      </c>
      <c r="E86" s="6">
        <f t="shared" si="34"/>
        <v>9.7379252689395734E-3</v>
      </c>
      <c r="F86" s="6">
        <f t="shared" si="34"/>
        <v>6.2568614371914633E-2</v>
      </c>
      <c r="H86" s="6">
        <f t="shared" si="35"/>
        <v>0.23058295189655742</v>
      </c>
      <c r="I86" s="6">
        <f t="shared" si="35"/>
        <v>0.16789115395687193</v>
      </c>
      <c r="J86" s="6">
        <f t="shared" si="35"/>
        <v>0.13179169236896926</v>
      </c>
      <c r="K86" s="6">
        <f t="shared" si="35"/>
        <v>-4.5283715476035491E-3</v>
      </c>
      <c r="L86" s="6">
        <f t="shared" si="35"/>
        <v>0.13429937305203099</v>
      </c>
      <c r="N86" s="6">
        <f t="shared" si="36"/>
        <v>0.32856093971313816</v>
      </c>
      <c r="O86" s="6">
        <f t="shared" si="36"/>
        <v>6.799746304904386E-2</v>
      </c>
      <c r="P86" s="6">
        <f t="shared" si="36"/>
        <v>-1.6376818298797557E-2</v>
      </c>
      <c r="Q86" s="6">
        <f t="shared" si="36"/>
        <v>-0.11147220525351242</v>
      </c>
      <c r="R86" s="6">
        <f t="shared" si="36"/>
        <v>5.4085677715981051E-2</v>
      </c>
      <c r="T86" s="6">
        <f t="shared" si="37"/>
        <v>0.24654188078196038</v>
      </c>
      <c r="U86" s="6">
        <f t="shared" si="37"/>
        <v>8.688253593210149E-2</v>
      </c>
      <c r="V86" s="6">
        <f t="shared" si="37"/>
        <v>1.7363918601271733E-2</v>
      </c>
      <c r="W86" s="6">
        <f t="shared" si="37"/>
        <v>-3.2931092912889426E-2</v>
      </c>
      <c r="X86" s="6">
        <f t="shared" si="37"/>
        <v>8.7014683746482024E-2</v>
      </c>
    </row>
    <row r="87" spans="1:24" x14ac:dyDescent="0.2">
      <c r="A87">
        <v>2018</v>
      </c>
      <c r="B87" s="6">
        <f t="shared" si="34"/>
        <v>-5.0533912732506625E-3</v>
      </c>
      <c r="C87" s="6">
        <f t="shared" si="34"/>
        <v>-6.4607127146680821E-3</v>
      </c>
      <c r="D87" s="6">
        <f t="shared" si="34"/>
        <v>-2.8033831885861726E-2</v>
      </c>
      <c r="E87" s="6">
        <f t="shared" si="34"/>
        <v>5.4121936031822138E-2</v>
      </c>
      <c r="F87" s="6">
        <f t="shared" si="34"/>
        <v>1.2110197119397537E-2</v>
      </c>
      <c r="H87" s="6">
        <f t="shared" si="35"/>
        <v>-2.177348776285315E-2</v>
      </c>
      <c r="I87" s="6">
        <f t="shared" si="35"/>
        <v>3.8471159593711501E-3</v>
      </c>
      <c r="J87" s="6">
        <f t="shared" si="35"/>
        <v>0.12699094658145649</v>
      </c>
      <c r="K87" s="6">
        <f t="shared" si="35"/>
        <v>5.423579952649793E-2</v>
      </c>
      <c r="L87" s="6">
        <f t="shared" si="35"/>
        <v>2.1305366732609299E-2</v>
      </c>
      <c r="N87" s="6">
        <f t="shared" si="36"/>
        <v>9.9614880568810849E-2</v>
      </c>
      <c r="O87" s="6">
        <f t="shared" si="36"/>
        <v>-6.8570888864352586E-2</v>
      </c>
      <c r="P87" s="6">
        <f t="shared" si="36"/>
        <v>-9.0502572395417813E-3</v>
      </c>
      <c r="Q87" s="6">
        <f t="shared" si="36"/>
        <v>6.9420035149383441E-3</v>
      </c>
      <c r="R87" s="6">
        <f t="shared" si="36"/>
        <v>5.2967677067419228E-3</v>
      </c>
      <c r="T87" s="6">
        <f t="shared" si="37"/>
        <v>1.1193836652413358E-2</v>
      </c>
      <c r="U87" s="6">
        <f t="shared" si="37"/>
        <v>-2.9318197557973935E-2</v>
      </c>
      <c r="V87" s="6">
        <f t="shared" si="37"/>
        <v>4.1296261224927466E-2</v>
      </c>
      <c r="W87" s="6">
        <f t="shared" si="37"/>
        <v>4.0698970578963323E-2</v>
      </c>
      <c r="X87" s="6">
        <f t="shared" si="37"/>
        <v>1.3706217448574032E-2</v>
      </c>
    </row>
    <row r="88" spans="1:24" x14ac:dyDescent="0.2">
      <c r="A88">
        <v>2019</v>
      </c>
      <c r="B88" s="6">
        <f t="shared" si="34"/>
        <v>-6.6877266133529845E-2</v>
      </c>
      <c r="C88" s="6">
        <f t="shared" si="34"/>
        <v>7.348118294203676E-3</v>
      </c>
      <c r="D88" s="6">
        <f t="shared" si="34"/>
        <v>0.12793462458153604</v>
      </c>
      <c r="E88" s="6">
        <f t="shared" si="34"/>
        <v>7.1933425521331751E-2</v>
      </c>
      <c r="F88" s="6">
        <f t="shared" si="34"/>
        <v>1.9766798391577245E-2</v>
      </c>
      <c r="H88" s="6">
        <f t="shared" si="35"/>
        <v>-0.15550328070764807</v>
      </c>
      <c r="I88" s="6">
        <f t="shared" si="35"/>
        <v>0.11631637829258024</v>
      </c>
      <c r="J88" s="6">
        <f t="shared" si="35"/>
        <v>6.2512990461246476E-2</v>
      </c>
      <c r="K88" s="6">
        <f t="shared" si="35"/>
        <v>0.13113871070293115</v>
      </c>
      <c r="L88" s="6">
        <f t="shared" si="35"/>
        <v>2.0894976872005699E-3</v>
      </c>
      <c r="N88" s="6">
        <f t="shared" si="36"/>
        <v>0.20251931619812358</v>
      </c>
      <c r="O88" s="6">
        <f t="shared" si="36"/>
        <v>-4.7926739100194737E-3</v>
      </c>
      <c r="P88" s="6">
        <f t="shared" si="36"/>
        <v>-5.1545114885934162E-2</v>
      </c>
      <c r="Q88" s="6">
        <f t="shared" si="36"/>
        <v>-2.2336769759450092E-2</v>
      </c>
      <c r="R88" s="6">
        <f t="shared" si="36"/>
        <v>4.7480004131550846E-2</v>
      </c>
      <c r="T88" s="6">
        <f t="shared" si="37"/>
        <v>-4.013985410369092E-2</v>
      </c>
      <c r="U88" s="6">
        <f t="shared" si="37"/>
        <v>3.5638896979269807E-2</v>
      </c>
      <c r="V88" s="6">
        <f t="shared" si="37"/>
        <v>5.2185140499358296E-2</v>
      </c>
      <c r="W88" s="6">
        <f t="shared" si="37"/>
        <v>6.7628867395310044E-2</v>
      </c>
      <c r="X88" s="6">
        <f t="shared" si="37"/>
        <v>2.0913561028280458E-2</v>
      </c>
    </row>
    <row r="89" spans="1:24" x14ac:dyDescent="0.2">
      <c r="A89">
        <v>2020</v>
      </c>
      <c r="B89" s="6">
        <f t="shared" si="34"/>
        <v>-5.607618251468327E-2</v>
      </c>
      <c r="C89" s="6">
        <f t="shared" si="34"/>
        <v>-5.7563974052586397E-2</v>
      </c>
      <c r="D89" s="6">
        <f t="shared" si="34"/>
        <v>0.14685974209621278</v>
      </c>
      <c r="E89" s="6">
        <f t="shared" si="34"/>
        <v>-6.0430273833890213E-3</v>
      </c>
      <c r="F89" s="6">
        <f t="shared" si="34"/>
        <v>-1.324461927562004E-2</v>
      </c>
      <c r="H89" s="6">
        <f t="shared" si="35"/>
        <v>-5.5139489681934273E-2</v>
      </c>
      <c r="I89" s="6">
        <f t="shared" si="35"/>
        <v>7.0458062085343665E-2</v>
      </c>
      <c r="J89" s="6">
        <f t="shared" si="35"/>
        <v>1.9226498139507386E-2</v>
      </c>
      <c r="K89" s="6">
        <f t="shared" si="35"/>
        <v>0.1537965627465685</v>
      </c>
      <c r="L89" s="6">
        <f t="shared" si="35"/>
        <v>4.6696312146521146E-2</v>
      </c>
      <c r="N89" s="6">
        <f t="shared" si="36"/>
        <v>7.4415431816266864E-2</v>
      </c>
      <c r="O89" s="6">
        <f t="shared" si="36"/>
        <v>-4.8096737409107915E-3</v>
      </c>
      <c r="P89" s="6">
        <f t="shared" si="36"/>
        <v>-3.1293791090162837E-2</v>
      </c>
      <c r="Q89" s="6">
        <f t="shared" si="36"/>
        <v>9.9296653431650617E-2</v>
      </c>
      <c r="R89" s="6">
        <f t="shared" si="36"/>
        <v>4.7955794106145921E-2</v>
      </c>
      <c r="T89" s="6">
        <f t="shared" si="37"/>
        <v>-1.4432479827069522E-2</v>
      </c>
      <c r="U89" s="6">
        <f t="shared" si="37"/>
        <v>4.6890234563496946E-3</v>
      </c>
      <c r="V89" s="6">
        <f t="shared" si="37"/>
        <v>4.7566747162383738E-2</v>
      </c>
      <c r="W89" s="6">
        <f t="shared" si="37"/>
        <v>8.2735611439373358E-2</v>
      </c>
      <c r="X89" s="6">
        <f>+X66/X65-1</f>
        <v>2.8546282479045448E-2</v>
      </c>
    </row>
    <row r="90" spans="1:24" x14ac:dyDescent="0.2">
      <c r="A90">
        <v>2021</v>
      </c>
      <c r="B90" s="6">
        <f t="shared" si="34"/>
        <v>-2.4782718460412467E-2</v>
      </c>
      <c r="C90" s="6">
        <f t="shared" si="34"/>
        <v>6.2073566840501471E-3</v>
      </c>
      <c r="D90" s="6">
        <f t="shared" si="34"/>
        <v>-2.9607826818095928E-2</v>
      </c>
      <c r="E90" s="6">
        <f t="shared" si="34"/>
        <v>-1.6515057560991808E-3</v>
      </c>
      <c r="F90" s="6">
        <f t="shared" si="34"/>
        <v>-1.0401640233031251E-2</v>
      </c>
      <c r="H90" s="6">
        <f t="shared" si="35"/>
        <v>0.12082266062718405</v>
      </c>
      <c r="I90" s="6">
        <f t="shared" si="35"/>
        <v>-2.1415147680882596E-2</v>
      </c>
      <c r="J90" s="6">
        <f t="shared" si="35"/>
        <v>1.9532165378778554E-2</v>
      </c>
      <c r="K90" s="6">
        <f t="shared" si="35"/>
        <v>-0.10136220619840075</v>
      </c>
      <c r="L90" s="6">
        <f t="shared" si="35"/>
        <v>2.079032991866292E-4</v>
      </c>
      <c r="N90" s="6">
        <f t="shared" si="36"/>
        <v>-5.3078082084907274E-2</v>
      </c>
      <c r="O90" s="6">
        <f t="shared" si="36"/>
        <v>0.13773109902759906</v>
      </c>
      <c r="P90" s="6">
        <f t="shared" si="36"/>
        <v>-3.5366679458606387E-2</v>
      </c>
      <c r="Q90" s="6">
        <f t="shared" si="36"/>
        <v>0.13168700265251965</v>
      </c>
      <c r="R90" s="6">
        <f t="shared" si="36"/>
        <v>5.4076693162528278E-2</v>
      </c>
      <c r="T90" s="6">
        <f t="shared" si="37"/>
        <v>2.2632443422328619E-2</v>
      </c>
      <c r="U90" s="6">
        <f t="shared" si="37"/>
        <v>4.6631928278533019E-2</v>
      </c>
      <c r="V90" s="6">
        <f t="shared" si="37"/>
        <v>-9.2211331263449825E-3</v>
      </c>
      <c r="W90" s="6">
        <f t="shared" si="37"/>
        <v>-8.7305595733133678E-3</v>
      </c>
      <c r="X90" s="6">
        <f t="shared" si="37"/>
        <v>1.3627853827387515E-2</v>
      </c>
    </row>
    <row r="91" spans="1:24" x14ac:dyDescent="0.2">
      <c r="A91">
        <v>2022</v>
      </c>
      <c r="B91" s="6">
        <f t="shared" si="34"/>
        <v>3.2828892778858254E-2</v>
      </c>
      <c r="C91" s="6">
        <f t="shared" si="34"/>
        <v>0.11795615425169803</v>
      </c>
      <c r="D91" s="6">
        <f t="shared" si="34"/>
        <v>-0.16937459070732785</v>
      </c>
      <c r="E91" s="6">
        <f t="shared" si="34"/>
        <v>-2.2216892107337349E-3</v>
      </c>
      <c r="F91" s="6">
        <f t="shared" si="34"/>
        <v>9.5737165263056756E-3</v>
      </c>
      <c r="H91" s="6">
        <f t="shared" si="35"/>
        <v>0.17651465224845508</v>
      </c>
      <c r="I91" s="6">
        <f t="shared" si="35"/>
        <v>0.23398306884439224</v>
      </c>
      <c r="J91" s="6">
        <f t="shared" si="35"/>
        <v>-4.3481651003105304E-2</v>
      </c>
      <c r="K91" s="6">
        <f t="shared" si="35"/>
        <v>6.0831532077569639E-2</v>
      </c>
      <c r="L91" s="6">
        <f t="shared" si="35"/>
        <v>0.12083646807707127</v>
      </c>
      <c r="N91" s="6">
        <f t="shared" si="36"/>
        <v>1.2993890399449981E-2</v>
      </c>
      <c r="O91" s="6">
        <f t="shared" si="36"/>
        <v>0.11131955539277305</v>
      </c>
      <c r="P91" s="6">
        <f t="shared" si="36"/>
        <v>-0.13558434836105593</v>
      </c>
      <c r="Q91" s="6">
        <f t="shared" si="36"/>
        <v>-2.8169995355318167E-2</v>
      </c>
      <c r="R91" s="6">
        <f t="shared" si="36"/>
        <v>1.8784085741246237E-2</v>
      </c>
      <c r="T91" s="6">
        <f t="shared" si="37"/>
        <v>8.832955071100379E-2</v>
      </c>
      <c r="U91" s="6">
        <f t="shared" si="37"/>
        <v>0.15310796813441541</v>
      </c>
      <c r="V91" s="6">
        <f t="shared" si="37"/>
        <v>-0.10525934134465154</v>
      </c>
      <c r="W91" s="6">
        <f t="shared" si="37"/>
        <v>1.3854949217375179E-2</v>
      </c>
      <c r="X91" s="6">
        <f t="shared" si="37"/>
        <v>5.5983348537773425E-2</v>
      </c>
    </row>
    <row r="92" spans="1:24" s="1" customFormat="1" ht="15" x14ac:dyDescent="0.25">
      <c r="A92" s="5">
        <v>2023</v>
      </c>
      <c r="B92" s="4">
        <f t="shared" si="34"/>
        <v>-3.4640449634294912E-2</v>
      </c>
      <c r="C92" s="4">
        <f t="shared" si="34"/>
        <v>4.9272116042263558E-2</v>
      </c>
      <c r="D92" s="4">
        <f t="shared" si="34"/>
        <v>-6.82737626394746E-2</v>
      </c>
      <c r="E92" s="4">
        <f t="shared" si="34"/>
        <v>-1.6987112891327594E-2</v>
      </c>
      <c r="F92" s="4">
        <f t="shared" si="34"/>
        <v>-1.2360817214539299E-2</v>
      </c>
      <c r="H92" s="4">
        <f t="shared" si="35"/>
        <v>-0.25137562484700438</v>
      </c>
      <c r="I92" s="4">
        <f t="shared" si="35"/>
        <v>2.7211567921042734E-2</v>
      </c>
      <c r="J92" s="4">
        <f t="shared" si="35"/>
        <v>-0.20267114009365284</v>
      </c>
      <c r="K92" s="4">
        <f t="shared" si="35"/>
        <v>7.0344795412349947E-2</v>
      </c>
      <c r="L92" s="4">
        <f t="shared" si="35"/>
        <v>-8.8949893803563995E-2</v>
      </c>
      <c r="N92" s="4">
        <f t="shared" si="36"/>
        <v>-0.23234688634771816</v>
      </c>
      <c r="O92" s="4">
        <f t="shared" si="36"/>
        <v>-0.12422856627574808</v>
      </c>
      <c r="P92" s="4">
        <f t="shared" si="36"/>
        <v>-9.5505020929896989E-2</v>
      </c>
      <c r="Q92" s="4">
        <f t="shared" si="36"/>
        <v>0.10859078590785942</v>
      </c>
      <c r="R92" s="4">
        <f t="shared" si="36"/>
        <v>-8.9167715100348488E-2</v>
      </c>
      <c r="T92" s="4">
        <f t="shared" si="37"/>
        <v>-0.19419882465249361</v>
      </c>
      <c r="U92" s="4">
        <f t="shared" si="37"/>
        <v>-2.7642473213820407E-2</v>
      </c>
      <c r="V92" s="4">
        <f t="shared" si="37"/>
        <v>-0.13887255275961308</v>
      </c>
      <c r="W92" s="4">
        <f t="shared" si="37"/>
        <v>5.2613016617572894E-2</v>
      </c>
      <c r="X92" s="4">
        <f t="shared" si="37"/>
        <v>-6.7815420079533228E-2</v>
      </c>
    </row>
    <row r="93" spans="1:24" x14ac:dyDescent="0.2">
      <c r="A93" s="16">
        <v>2024</v>
      </c>
      <c r="B93" s="19">
        <f t="shared" si="34"/>
        <v>-0.18533062511341447</v>
      </c>
      <c r="C93" s="19">
        <f t="shared" si="34"/>
        <v>-0.14529277438451549</v>
      </c>
      <c r="D93" s="19">
        <f t="shared" si="34"/>
        <v>-0.10949370804370739</v>
      </c>
      <c r="E93" s="19">
        <f t="shared" si="34"/>
        <v>9.3111758135018263E-3</v>
      </c>
      <c r="F93" s="19">
        <f t="shared" si="34"/>
        <v>-9.4992794509789147E-2</v>
      </c>
      <c r="H93" s="19">
        <f t="shared" si="35"/>
        <v>-0.33806412507974959</v>
      </c>
      <c r="I93" s="19">
        <f t="shared" si="35"/>
        <v>-7.3572367227226265E-2</v>
      </c>
      <c r="J93" s="19">
        <f t="shared" si="35"/>
        <v>-4.6567398080459288E-2</v>
      </c>
      <c r="K93" s="19">
        <f t="shared" si="35"/>
        <v>-5.1647272024241131E-2</v>
      </c>
      <c r="L93" s="19">
        <f t="shared" si="35"/>
        <v>-0.14277829911061768</v>
      </c>
      <c r="N93" s="19">
        <f t="shared" si="36"/>
        <v>-0.25551549808147689</v>
      </c>
      <c r="O93" s="19">
        <f t="shared" si="36"/>
        <v>-0.17021071864521276</v>
      </c>
      <c r="P93" s="19">
        <f t="shared" si="36"/>
        <v>-0.30000311746368835</v>
      </c>
      <c r="Q93" s="19">
        <f t="shared" si="36"/>
        <v>0.1078431372549018</v>
      </c>
      <c r="R93" s="19">
        <f t="shared" si="36"/>
        <v>-0.10366790865189879</v>
      </c>
      <c r="T93" s="19">
        <f t="shared" si="37"/>
        <v>-0.27120310220612975</v>
      </c>
      <c r="U93" s="19">
        <f t="shared" si="37"/>
        <v>-0.12776072910368297</v>
      </c>
      <c r="V93" s="19">
        <f t="shared" si="37"/>
        <v>-0.12187930040829031</v>
      </c>
      <c r="W93" s="19">
        <f t="shared" si="37"/>
        <v>1.4105430691382814E-2</v>
      </c>
      <c r="X93" s="19">
        <f t="shared" si="37"/>
        <v>-0.11697244603344958</v>
      </c>
    </row>
    <row r="94" spans="1:24" x14ac:dyDescent="0.2">
      <c r="A94" s="16">
        <v>2025</v>
      </c>
      <c r="B94" s="19">
        <f t="shared" si="34"/>
        <v>-4.0284936898887569E-2</v>
      </c>
      <c r="C94" s="19">
        <f t="shared" si="34"/>
        <v>-0.17289874086071622</v>
      </c>
      <c r="D94" s="19">
        <f t="shared" si="34"/>
        <v>-0.10105577085109474</v>
      </c>
      <c r="E94" s="19">
        <f t="shared" si="34"/>
        <v>-2.3720223608919899E-2</v>
      </c>
      <c r="F94" s="19">
        <f t="shared" si="34"/>
        <v>-7.0746165011526196E-2</v>
      </c>
      <c r="H94" s="19">
        <f t="shared" si="35"/>
        <v>0.18282678077374515</v>
      </c>
      <c r="I94" s="19">
        <f t="shared" si="35"/>
        <v>-0.24430498194463357</v>
      </c>
      <c r="J94" s="19">
        <f t="shared" si="35"/>
        <v>-7.4425278353588475E-2</v>
      </c>
      <c r="K94" s="19">
        <f t="shared" si="35"/>
        <v>-1.3895772888645408E-2</v>
      </c>
      <c r="L94" s="19">
        <f t="shared" si="35"/>
        <v>-3.5548489359670143E-2</v>
      </c>
      <c r="N94" s="19">
        <f t="shared" si="36"/>
        <v>2.377910941045136E-2</v>
      </c>
      <c r="O94" s="19">
        <f t="shared" si="36"/>
        <v>-9.4964182804320174E-2</v>
      </c>
      <c r="P94" s="19">
        <f t="shared" si="36"/>
        <v>-8.783806915063308E-3</v>
      </c>
      <c r="Q94" s="19">
        <f t="shared" si="36"/>
        <v>-1.9607843137254832E-2</v>
      </c>
      <c r="R94" s="19">
        <f t="shared" si="36"/>
        <v>-3.1669844071031128E-2</v>
      </c>
      <c r="T94" s="19">
        <f t="shared" si="37"/>
        <v>6.581566049040033E-2</v>
      </c>
      <c r="U94" s="19">
        <f t="shared" si="37"/>
        <v>-0.17426948716069113</v>
      </c>
      <c r="V94" s="19">
        <f t="shared" si="37"/>
        <v>-7.2418632384820381E-2</v>
      </c>
      <c r="W94" s="19">
        <f t="shared" si="37"/>
        <v>-1.871961227645591E-2</v>
      </c>
      <c r="X94" s="19">
        <f t="shared" si="37"/>
        <v>-4.4941706341899645E-2</v>
      </c>
    </row>
    <row r="95" spans="1:24" x14ac:dyDescent="0.2">
      <c r="A95" s="21"/>
      <c r="B95" s="22"/>
      <c r="C95" s="22"/>
      <c r="D95" s="22"/>
      <c r="E95" s="22"/>
      <c r="F95" s="22"/>
      <c r="H95" s="22"/>
      <c r="I95" s="22"/>
      <c r="J95" s="22"/>
      <c r="K95" s="22"/>
      <c r="L95" s="22"/>
      <c r="N95" s="22"/>
      <c r="O95" s="22"/>
      <c r="P95" s="22"/>
      <c r="Q95" s="22"/>
      <c r="R95" s="22"/>
      <c r="T95" s="22"/>
      <c r="U95" s="22"/>
      <c r="V95" s="22"/>
      <c r="W95" s="22"/>
      <c r="X95" s="22"/>
    </row>
    <row r="96" spans="1:24" ht="15" x14ac:dyDescent="0.25">
      <c r="A96" s="1" t="s">
        <v>20</v>
      </c>
    </row>
    <row r="97" spans="1:24" x14ac:dyDescent="0.2">
      <c r="A97" s="23" t="s">
        <v>69</v>
      </c>
      <c r="B97" s="24">
        <f>+(B71/B69)^(1/2)-1</f>
        <v>-0.1157769113363849</v>
      </c>
      <c r="C97" s="24">
        <f t="shared" ref="C97:F97" si="38">+(C71/C69)^(1/2)-1</f>
        <v>-0.15920904946472503</v>
      </c>
      <c r="D97" s="24">
        <f t="shared" si="38"/>
        <v>-0.10528468652039968</v>
      </c>
      <c r="E97" s="24">
        <f t="shared" si="38"/>
        <v>-7.3419072851802492E-3</v>
      </c>
      <c r="F97" s="24">
        <f t="shared" si="38"/>
        <v>-8.2949610766136606E-2</v>
      </c>
      <c r="G97" s="20"/>
      <c r="H97" s="24">
        <f t="shared" ref="H97:L97" si="39">+(H71/H69)^(1/2)-1</f>
        <v>-0.1151522842824465</v>
      </c>
      <c r="I97" s="24">
        <f t="shared" si="39"/>
        <v>-0.16328215826647297</v>
      </c>
      <c r="J97" s="24">
        <f t="shared" si="39"/>
        <v>-6.0599598078490913E-2</v>
      </c>
      <c r="K97" s="24">
        <f t="shared" si="39"/>
        <v>-3.2955722911572005E-2</v>
      </c>
      <c r="L97" s="24">
        <f t="shared" si="39"/>
        <v>-9.074274026739948E-2</v>
      </c>
      <c r="M97" s="20"/>
      <c r="N97" s="24">
        <f t="shared" ref="N97:R97" si="40">+(N71/N69)^(1/2)-1</f>
        <v>-0.12696639220243688</v>
      </c>
      <c r="O97" s="24">
        <f t="shared" si="40"/>
        <v>-0.13340377317279661</v>
      </c>
      <c r="P97" s="24">
        <f t="shared" si="40"/>
        <v>-0.16702446309692476</v>
      </c>
      <c r="Q97" s="24">
        <f t="shared" si="40"/>
        <v>4.2171158111240059E-2</v>
      </c>
      <c r="R97" s="24">
        <f t="shared" si="40"/>
        <v>-6.8364130263735667E-2</v>
      </c>
      <c r="S97" s="20"/>
      <c r="T97" s="24">
        <f t="shared" ref="T97:W97" si="41">+(T71/T69)^(1/2)-1</f>
        <v>-0.11865832562760958</v>
      </c>
      <c r="U97" s="24">
        <f t="shared" si="41"/>
        <v>-0.15133364596220689</v>
      </c>
      <c r="V97" s="24">
        <f t="shared" si="41"/>
        <v>-9.7487728915292671E-2</v>
      </c>
      <c r="W97" s="24">
        <f t="shared" si="41"/>
        <v>-2.4420968077132343E-3</v>
      </c>
      <c r="X97" s="24">
        <f>+(X71/X69)^(1/2)-1</f>
        <v>-8.1663030829979166E-2</v>
      </c>
    </row>
    <row r="99" spans="1:24" x14ac:dyDescent="0.2">
      <c r="N99" s="3"/>
      <c r="T99" s="3"/>
    </row>
    <row r="100" spans="1:24" x14ac:dyDescent="0.2">
      <c r="N100" s="3"/>
      <c r="T100" s="3"/>
    </row>
    <row r="101" spans="1:24" x14ac:dyDescent="0.2">
      <c r="D101" s="11"/>
      <c r="N101" s="3"/>
      <c r="T101" s="3"/>
    </row>
    <row r="102" spans="1:24" x14ac:dyDescent="0.2">
      <c r="D102" s="11"/>
    </row>
    <row r="103" spans="1:24" x14ac:dyDescent="0.2">
      <c r="B103" s="6"/>
      <c r="C103" s="6"/>
      <c r="D103" s="6"/>
      <c r="E103" s="6"/>
    </row>
    <row r="104" spans="1:24" x14ac:dyDescent="0.2">
      <c r="B104" s="6"/>
      <c r="C104" s="6"/>
      <c r="D104" s="6"/>
      <c r="E104" s="6"/>
    </row>
    <row r="105" spans="1:24" x14ac:dyDescent="0.2">
      <c r="B105" s="6"/>
      <c r="C105" s="6"/>
      <c r="D105" s="6"/>
      <c r="E105" s="6"/>
    </row>
    <row r="106" spans="1:24" x14ac:dyDescent="0.2">
      <c r="B106" s="6"/>
      <c r="C106" s="6"/>
      <c r="D106" s="6"/>
      <c r="E106" s="6"/>
    </row>
    <row r="107" spans="1:24" x14ac:dyDescent="0.2">
      <c r="B107" s="6"/>
      <c r="C107" s="6"/>
      <c r="D107" s="6"/>
      <c r="E107" s="6"/>
    </row>
    <row r="108" spans="1:24" x14ac:dyDescent="0.2">
      <c r="C108" s="11"/>
    </row>
    <row r="109" spans="1:24" x14ac:dyDescent="0.2">
      <c r="C109" s="11"/>
    </row>
    <row r="110" spans="1:24" x14ac:dyDescent="0.2">
      <c r="C110" s="11"/>
    </row>
    <row r="111" spans="1:24" x14ac:dyDescent="0.2">
      <c r="C111" s="11"/>
    </row>
    <row r="112" spans="1:24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  <row r="118" spans="3:3" x14ac:dyDescent="0.2">
      <c r="C118" s="11"/>
    </row>
    <row r="119" spans="3:3" x14ac:dyDescent="0.2">
      <c r="C119" s="11"/>
    </row>
    <row r="120" spans="3:3" x14ac:dyDescent="0.2">
      <c r="C120" s="11"/>
    </row>
    <row r="121" spans="3:3" x14ac:dyDescent="0.2">
      <c r="C121" s="11"/>
    </row>
    <row r="122" spans="3:3" x14ac:dyDescent="0.2">
      <c r="C122" s="11"/>
    </row>
    <row r="123" spans="3:3" x14ac:dyDescent="0.2">
      <c r="C123" s="11"/>
    </row>
    <row r="124" spans="3:3" x14ac:dyDescent="0.2">
      <c r="C124" s="11"/>
    </row>
    <row r="125" spans="3:3" x14ac:dyDescent="0.2">
      <c r="C125" s="11"/>
    </row>
    <row r="126" spans="3:3" x14ac:dyDescent="0.2">
      <c r="C126" s="11"/>
    </row>
    <row r="127" spans="3:3" x14ac:dyDescent="0.2">
      <c r="C127" s="11"/>
    </row>
    <row r="128" spans="3:3" x14ac:dyDescent="0.2">
      <c r="C128" s="11"/>
    </row>
    <row r="129" spans="3:3" x14ac:dyDescent="0.2">
      <c r="C129" s="11"/>
    </row>
    <row r="130" spans="3:3" x14ac:dyDescent="0.2">
      <c r="C130" s="11"/>
    </row>
    <row r="131" spans="3:3" x14ac:dyDescent="0.2">
      <c r="C131" s="11"/>
    </row>
    <row r="132" spans="3:3" x14ac:dyDescent="0.2">
      <c r="C132" s="11"/>
    </row>
    <row r="133" spans="3:3" x14ac:dyDescent="0.2">
      <c r="C133" s="11"/>
    </row>
    <row r="134" spans="3:3" x14ac:dyDescent="0.2">
      <c r="C134" s="11"/>
    </row>
    <row r="135" spans="3:3" x14ac:dyDescent="0.2">
      <c r="C135" s="11"/>
    </row>
    <row r="136" spans="3:3" x14ac:dyDescent="0.2">
      <c r="C136" s="11"/>
    </row>
    <row r="137" spans="3:3" x14ac:dyDescent="0.2">
      <c r="C137" s="11"/>
    </row>
    <row r="138" spans="3:3" x14ac:dyDescent="0.2">
      <c r="C138" s="11"/>
    </row>
    <row r="139" spans="3:3" x14ac:dyDescent="0.2">
      <c r="C139" s="11"/>
    </row>
    <row r="140" spans="3:3" x14ac:dyDescent="0.2">
      <c r="C140" s="11"/>
    </row>
    <row r="141" spans="3:3" x14ac:dyDescent="0.2">
      <c r="C141" s="11"/>
    </row>
    <row r="142" spans="3:3" x14ac:dyDescent="0.2">
      <c r="C142" s="11"/>
    </row>
    <row r="143" spans="3:3" x14ac:dyDescent="0.2">
      <c r="C143" s="11"/>
    </row>
    <row r="144" spans="3:3" x14ac:dyDescent="0.2">
      <c r="C144" s="11"/>
    </row>
    <row r="145" spans="3:3" x14ac:dyDescent="0.2">
      <c r="C145" s="11"/>
    </row>
    <row r="146" spans="3:3" x14ac:dyDescent="0.2">
      <c r="C146" s="11"/>
    </row>
    <row r="147" spans="3:3" x14ac:dyDescent="0.2">
      <c r="C147" s="11"/>
    </row>
    <row r="148" spans="3:3" x14ac:dyDescent="0.2">
      <c r="C148" s="11"/>
    </row>
  </sheetData>
  <mergeCells count="13">
    <mergeCell ref="B74:F74"/>
    <mergeCell ref="H74:L74"/>
    <mergeCell ref="N74:R74"/>
    <mergeCell ref="T74:X74"/>
    <mergeCell ref="H5:L5"/>
    <mergeCell ref="B28:F28"/>
    <mergeCell ref="H28:L28"/>
    <mergeCell ref="N28:R28"/>
    <mergeCell ref="T28:X28"/>
    <mergeCell ref="B51:F51"/>
    <mergeCell ref="H51:L51"/>
    <mergeCell ref="N51:R51"/>
    <mergeCell ref="T51:X51"/>
  </mergeCells>
  <pageMargins left="0.7" right="0.7" top="0.75" bottom="0.75" header="0.3" footer="0.3"/>
  <pageSetup paperSize="9" orientation="portrait" r:id="rId1"/>
  <ignoredErrors>
    <ignoredError sqref="F31:F4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F522-1C96-44E9-971C-EC074939753E}">
  <dimension ref="A1:AD74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  <col min="11" max="11" width="7.75" customWidth="1"/>
    <col min="12" max="15" width="20.625" customWidth="1"/>
    <col min="16" max="16" width="7.75" customWidth="1"/>
    <col min="17" max="20" width="20.625" customWidth="1"/>
    <col min="21" max="21" width="7.75" customWidth="1"/>
    <col min="22" max="25" width="20.625" customWidth="1"/>
    <col min="26" max="26" width="7.75" customWidth="1"/>
    <col min="27" max="30" width="20.625" customWidth="1"/>
  </cols>
  <sheetData>
    <row r="1" spans="2:10" ht="23.25" x14ac:dyDescent="0.35">
      <c r="B1" s="37" t="s">
        <v>60</v>
      </c>
    </row>
    <row r="2" spans="2:10" x14ac:dyDescent="0.2">
      <c r="B2" t="s">
        <v>0</v>
      </c>
      <c r="C2" s="2">
        <f>+LastUpdate</f>
        <v>45372</v>
      </c>
    </row>
    <row r="4" spans="2:10" ht="15" x14ac:dyDescent="0.25">
      <c r="B4" s="34" t="s">
        <v>67</v>
      </c>
      <c r="G4" s="1"/>
      <c r="I4" s="12"/>
      <c r="J4" s="25"/>
    </row>
    <row r="5" spans="2:10" ht="15" x14ac:dyDescent="0.25">
      <c r="B5" s="1"/>
      <c r="G5" s="1"/>
      <c r="I5" s="12"/>
      <c r="J5" s="25"/>
    </row>
    <row r="28" spans="1:30" ht="18" x14ac:dyDescent="0.25">
      <c r="B28" s="41" t="s">
        <v>21</v>
      </c>
      <c r="C28" s="41"/>
      <c r="D28" s="41"/>
      <c r="E28" s="41"/>
      <c r="G28" s="41" t="s">
        <v>22</v>
      </c>
      <c r="H28" s="41"/>
      <c r="I28" s="41"/>
      <c r="J28" s="41"/>
      <c r="L28" s="41" t="s">
        <v>23</v>
      </c>
      <c r="M28" s="41"/>
      <c r="N28" s="41"/>
      <c r="O28" s="41"/>
      <c r="Q28" s="41" t="s">
        <v>24</v>
      </c>
      <c r="R28" s="41"/>
      <c r="S28" s="41"/>
      <c r="T28" s="41"/>
      <c r="V28" s="41" t="s">
        <v>25</v>
      </c>
      <c r="W28" s="41"/>
      <c r="X28" s="41"/>
      <c r="Y28" s="41"/>
      <c r="AA28" s="41" t="s">
        <v>26</v>
      </c>
      <c r="AB28" s="41"/>
      <c r="AC28" s="41"/>
      <c r="AD28" s="41"/>
    </row>
    <row r="29" spans="1:30" ht="10.5" customHeight="1" x14ac:dyDescent="0.3">
      <c r="B29" s="28"/>
      <c r="C29" s="28"/>
      <c r="D29" s="28"/>
      <c r="E29" s="28"/>
      <c r="G29" s="28"/>
      <c r="H29" s="28"/>
      <c r="I29" s="28"/>
      <c r="J29" s="28"/>
      <c r="L29" s="28"/>
      <c r="M29" s="28"/>
      <c r="N29" s="28"/>
      <c r="O29" s="28"/>
      <c r="Q29" s="28"/>
      <c r="R29" s="28"/>
      <c r="S29" s="28"/>
      <c r="T29" s="28"/>
      <c r="V29" s="28"/>
      <c r="W29" s="28"/>
      <c r="X29" s="28"/>
      <c r="Y29" s="28"/>
      <c r="AA29" s="28"/>
      <c r="AB29" s="28"/>
      <c r="AC29" s="28"/>
      <c r="AD29" s="28"/>
    </row>
    <row r="30" spans="1:30" ht="15" x14ac:dyDescent="0.25">
      <c r="B30" s="26" t="s">
        <v>8</v>
      </c>
      <c r="C30" s="26" t="s">
        <v>9</v>
      </c>
      <c r="D30" s="26" t="s">
        <v>10</v>
      </c>
      <c r="E30" s="26" t="s">
        <v>27</v>
      </c>
      <c r="G30" s="26" t="s">
        <v>8</v>
      </c>
      <c r="H30" s="26" t="s">
        <v>9</v>
      </c>
      <c r="I30" s="26" t="s">
        <v>10</v>
      </c>
      <c r="J30" s="26" t="s">
        <v>27</v>
      </c>
      <c r="L30" s="26" t="s">
        <v>8</v>
      </c>
      <c r="M30" s="26" t="s">
        <v>9</v>
      </c>
      <c r="N30" s="26" t="s">
        <v>10</v>
      </c>
      <c r="O30" s="26" t="s">
        <v>27</v>
      </c>
      <c r="Q30" s="26" t="s">
        <v>8</v>
      </c>
      <c r="R30" s="26" t="s">
        <v>9</v>
      </c>
      <c r="S30" s="26" t="s">
        <v>10</v>
      </c>
      <c r="T30" s="26" t="s">
        <v>27</v>
      </c>
      <c r="V30" s="26" t="s">
        <v>8</v>
      </c>
      <c r="W30" s="26" t="s">
        <v>9</v>
      </c>
      <c r="X30" s="26" t="s">
        <v>10</v>
      </c>
      <c r="Y30" s="26" t="s">
        <v>27</v>
      </c>
      <c r="AA30" s="26" t="s">
        <v>8</v>
      </c>
      <c r="AB30" s="26" t="s">
        <v>9</v>
      </c>
      <c r="AC30" s="26" t="s">
        <v>10</v>
      </c>
      <c r="AD30" s="26" t="s">
        <v>27</v>
      </c>
    </row>
    <row r="31" spans="1:30" x14ac:dyDescent="0.2">
      <c r="A31">
        <v>2008</v>
      </c>
      <c r="B31" s="33">
        <v>7.8989535317900001</v>
      </c>
      <c r="C31" s="33">
        <v>4.6379796624499994</v>
      </c>
      <c r="D31" s="33">
        <v>2.6913916025099991</v>
      </c>
      <c r="E31" s="32">
        <f>+SUM(B31:D31)</f>
        <v>15.228324796749998</v>
      </c>
      <c r="G31" s="33">
        <v>15.582168161500004</v>
      </c>
      <c r="H31" s="33">
        <v>13.815245610539995</v>
      </c>
      <c r="I31" s="33">
        <v>5.6015384112900026</v>
      </c>
      <c r="J31" s="32">
        <f>+SUM(G31:I31)</f>
        <v>34.998952183329997</v>
      </c>
      <c r="L31" s="33">
        <v>10.037557550629998</v>
      </c>
      <c r="M31" s="33">
        <v>13.904335959340004</v>
      </c>
      <c r="N31" s="33">
        <v>3.6984005646600004</v>
      </c>
      <c r="O31" s="32">
        <f>+SUM(L31:N31)</f>
        <v>27.640294074630003</v>
      </c>
      <c r="Q31" s="33">
        <v>7.0551638929099978</v>
      </c>
      <c r="R31" s="33">
        <v>7.8705651497700009</v>
      </c>
      <c r="S31" s="33">
        <v>3.5634259129499992</v>
      </c>
      <c r="T31" s="32">
        <f>+SUM(Q31:S31)</f>
        <v>18.489154955629999</v>
      </c>
      <c r="V31" s="33">
        <v>3.7666122951899994</v>
      </c>
      <c r="W31" s="33">
        <v>4.5665519217599986</v>
      </c>
      <c r="X31" s="33">
        <v>2.79206267048</v>
      </c>
      <c r="Y31" s="32">
        <f>+SUM(V31:X31)</f>
        <v>11.125226887429998</v>
      </c>
      <c r="AA31" s="33">
        <v>5.0810258733899998</v>
      </c>
      <c r="AB31" s="33">
        <v>4.4755732294800037</v>
      </c>
      <c r="AC31" s="33">
        <v>2.64984298702</v>
      </c>
      <c r="AD31" s="32">
        <f>+SUM(AA31:AC31)</f>
        <v>12.206442089890002</v>
      </c>
    </row>
    <row r="32" spans="1:30" x14ac:dyDescent="0.2">
      <c r="A32">
        <v>2009</v>
      </c>
      <c r="B32" s="33">
        <v>6.6424963671800006</v>
      </c>
      <c r="C32" s="33">
        <v>4.26802014019</v>
      </c>
      <c r="D32" s="33">
        <v>2.7194860385100008</v>
      </c>
      <c r="E32" s="32">
        <f t="shared" ref="E32:E48" si="0">+SUM(B32:D32)</f>
        <v>13.630002545880002</v>
      </c>
      <c r="G32" s="33">
        <v>11.36213992713</v>
      </c>
      <c r="H32" s="33">
        <v>16.687174178629995</v>
      </c>
      <c r="I32" s="33">
        <v>6.2383249830099965</v>
      </c>
      <c r="J32" s="32">
        <f t="shared" ref="J32:J48" si="1">+SUM(G32:I32)</f>
        <v>34.287639088769993</v>
      </c>
      <c r="L32" s="33">
        <v>7.6821925978099976</v>
      </c>
      <c r="M32" s="33">
        <v>14.389097448410004</v>
      </c>
      <c r="N32" s="33">
        <v>4.4702511845300004</v>
      </c>
      <c r="O32" s="32">
        <f t="shared" ref="O32:O48" si="2">+SUM(L32:N32)</f>
        <v>26.541541230749999</v>
      </c>
      <c r="Q32" s="33">
        <v>5.3226983581900003</v>
      </c>
      <c r="R32" s="33">
        <v>8.3331893464799993</v>
      </c>
      <c r="S32" s="33">
        <v>3.4340017489699983</v>
      </c>
      <c r="T32" s="32">
        <f t="shared" ref="T32:T48" si="3">+SUM(Q32:S32)</f>
        <v>17.089889453639998</v>
      </c>
      <c r="V32" s="33">
        <v>2.686416397109999</v>
      </c>
      <c r="W32" s="33">
        <v>5.0857916547900031</v>
      </c>
      <c r="X32" s="33">
        <v>2.1251176015500008</v>
      </c>
      <c r="Y32" s="32">
        <f t="shared" ref="Y32:Y48" si="4">+SUM(V32:X32)</f>
        <v>9.897325653450002</v>
      </c>
      <c r="AA32" s="33">
        <v>3.535023953610001</v>
      </c>
      <c r="AB32" s="33">
        <v>4.8397125574400022</v>
      </c>
      <c r="AC32" s="33">
        <v>2.2219021931399996</v>
      </c>
      <c r="AD32" s="32">
        <f t="shared" ref="AD32:AD48" si="5">+SUM(AA32:AC32)</f>
        <v>10.596638704190003</v>
      </c>
    </row>
    <row r="33" spans="1:30" x14ac:dyDescent="0.2">
      <c r="A33">
        <v>2010</v>
      </c>
      <c r="B33" s="33">
        <v>4.2919173446499999</v>
      </c>
      <c r="C33" s="33">
        <v>4.4159463719300005</v>
      </c>
      <c r="D33" s="33">
        <v>2.3184956086400001</v>
      </c>
      <c r="E33" s="32">
        <f t="shared" si="0"/>
        <v>11.02635932522</v>
      </c>
      <c r="G33" s="33">
        <v>7.9059624696599977</v>
      </c>
      <c r="H33" s="33">
        <v>13.892473206520009</v>
      </c>
      <c r="I33" s="33">
        <v>4.5572938459399976</v>
      </c>
      <c r="J33" s="32">
        <f t="shared" si="1"/>
        <v>26.355729522120004</v>
      </c>
      <c r="L33" s="33">
        <v>7.1147133491299988</v>
      </c>
      <c r="M33" s="33">
        <v>12.855595527810001</v>
      </c>
      <c r="N33" s="33">
        <v>3.8188267129499986</v>
      </c>
      <c r="O33" s="32">
        <f t="shared" si="2"/>
        <v>23.789135589889998</v>
      </c>
      <c r="Q33" s="33">
        <v>5.2910254061700002</v>
      </c>
      <c r="R33" s="33">
        <v>7.8380093838599985</v>
      </c>
      <c r="S33" s="33">
        <v>4.05476389815</v>
      </c>
      <c r="T33" s="32">
        <f t="shared" si="3"/>
        <v>17.183798688179998</v>
      </c>
      <c r="V33" s="33">
        <v>2.1036906393399999</v>
      </c>
      <c r="W33" s="33">
        <v>4.5407844811499976</v>
      </c>
      <c r="X33" s="33">
        <v>2.3306653123600003</v>
      </c>
      <c r="Y33" s="32">
        <f t="shared" si="4"/>
        <v>8.9751404328499973</v>
      </c>
      <c r="AA33" s="33">
        <v>2.6958410634199987</v>
      </c>
      <c r="AB33" s="33">
        <v>4.9318237770500009</v>
      </c>
      <c r="AC33" s="33">
        <v>1.9261115841400001</v>
      </c>
      <c r="AD33" s="32">
        <f t="shared" si="5"/>
        <v>9.5537764246099997</v>
      </c>
    </row>
    <row r="34" spans="1:30" x14ac:dyDescent="0.2">
      <c r="A34">
        <v>2011</v>
      </c>
      <c r="B34" s="33">
        <v>8.1246077610299992</v>
      </c>
      <c r="C34" s="33">
        <v>6.1671450062400002</v>
      </c>
      <c r="D34" s="33">
        <v>2.59388134179</v>
      </c>
      <c r="E34" s="32">
        <f t="shared" si="0"/>
        <v>16.88563410906</v>
      </c>
      <c r="G34" s="33">
        <v>8.8277108618100026</v>
      </c>
      <c r="H34" s="33">
        <v>13.081243220930006</v>
      </c>
      <c r="I34" s="33">
        <v>3.9532857837500011</v>
      </c>
      <c r="J34" s="32">
        <f t="shared" si="1"/>
        <v>25.862239866490011</v>
      </c>
      <c r="L34" s="33">
        <v>9.2588399090600007</v>
      </c>
      <c r="M34" s="33">
        <v>11.367484167610005</v>
      </c>
      <c r="N34" s="33">
        <v>4.2701646437300003</v>
      </c>
      <c r="O34" s="32">
        <f t="shared" si="2"/>
        <v>24.896488720400008</v>
      </c>
      <c r="Q34" s="33">
        <v>7.1296826530800015</v>
      </c>
      <c r="R34" s="33">
        <v>7.1890997343299974</v>
      </c>
      <c r="S34" s="33">
        <v>4.6490529607899997</v>
      </c>
      <c r="T34" s="32">
        <f t="shared" si="3"/>
        <v>18.967835348199998</v>
      </c>
      <c r="V34" s="33">
        <v>2.9248252198099998</v>
      </c>
      <c r="W34" s="33">
        <v>5.2255455451400001</v>
      </c>
      <c r="X34" s="33">
        <v>2.2935744722799996</v>
      </c>
      <c r="Y34" s="32">
        <f t="shared" si="4"/>
        <v>10.44394523723</v>
      </c>
      <c r="AA34" s="33">
        <v>3.021784186630001</v>
      </c>
      <c r="AB34" s="33">
        <v>4.5870671495600002</v>
      </c>
      <c r="AC34" s="33">
        <v>2.80579630121</v>
      </c>
      <c r="AD34" s="32">
        <f t="shared" si="5"/>
        <v>10.414647637400002</v>
      </c>
    </row>
    <row r="35" spans="1:30" x14ac:dyDescent="0.2">
      <c r="A35">
        <v>2012</v>
      </c>
      <c r="B35" s="33">
        <v>12.001815366670002</v>
      </c>
      <c r="C35" s="33">
        <v>7.201009657120002</v>
      </c>
      <c r="D35" s="33">
        <v>2.6838175969299995</v>
      </c>
      <c r="E35" s="32">
        <f t="shared" si="0"/>
        <v>21.886642620720004</v>
      </c>
      <c r="G35" s="33">
        <v>11.128190910399994</v>
      </c>
      <c r="H35" s="33">
        <v>13.142048510450005</v>
      </c>
      <c r="I35" s="33">
        <v>4.6985104873500001</v>
      </c>
      <c r="J35" s="32">
        <f t="shared" si="1"/>
        <v>28.968749908199996</v>
      </c>
      <c r="L35" s="33">
        <v>12.135689315469998</v>
      </c>
      <c r="M35" s="33">
        <v>12.67439479792</v>
      </c>
      <c r="N35" s="33">
        <v>3.5138688636800004</v>
      </c>
      <c r="O35" s="32">
        <f t="shared" si="2"/>
        <v>28.323952977069997</v>
      </c>
      <c r="Q35" s="33">
        <v>7.3747116692200034</v>
      </c>
      <c r="R35" s="33">
        <v>7.7644608961600037</v>
      </c>
      <c r="S35" s="33">
        <v>3.36783543033</v>
      </c>
      <c r="T35" s="32">
        <f t="shared" si="3"/>
        <v>18.507007995710008</v>
      </c>
      <c r="V35" s="33">
        <v>4.3271721000699985</v>
      </c>
      <c r="W35" s="33">
        <v>4.9644706743900011</v>
      </c>
      <c r="X35" s="33">
        <v>2.1933957912600004</v>
      </c>
      <c r="Y35" s="32">
        <f t="shared" si="4"/>
        <v>11.48503856572</v>
      </c>
      <c r="AA35" s="33">
        <v>3.3141228765200013</v>
      </c>
      <c r="AB35" s="33">
        <v>5.6566939193800012</v>
      </c>
      <c r="AC35" s="33">
        <v>3.1338459221599999</v>
      </c>
      <c r="AD35" s="32">
        <f t="shared" si="5"/>
        <v>12.104662718060002</v>
      </c>
    </row>
    <row r="36" spans="1:30" x14ac:dyDescent="0.2">
      <c r="A36">
        <v>2013</v>
      </c>
      <c r="B36" s="33">
        <v>12.437133581650002</v>
      </c>
      <c r="C36" s="33">
        <v>7.1998310013199998</v>
      </c>
      <c r="D36" s="33">
        <v>3.4578305164199992</v>
      </c>
      <c r="E36" s="32">
        <f t="shared" si="0"/>
        <v>23.094795099390002</v>
      </c>
      <c r="G36" s="33">
        <v>12.775607380139991</v>
      </c>
      <c r="H36" s="33">
        <v>12.378634767549999</v>
      </c>
      <c r="I36" s="33">
        <v>5.04826524992</v>
      </c>
      <c r="J36" s="32">
        <f t="shared" si="1"/>
        <v>30.202507397609992</v>
      </c>
      <c r="L36" s="33">
        <v>13.199024769030002</v>
      </c>
      <c r="M36" s="33">
        <v>12.359959882470001</v>
      </c>
      <c r="N36" s="33">
        <v>3.1144319400300002</v>
      </c>
      <c r="O36" s="32">
        <f t="shared" si="2"/>
        <v>28.673416591530007</v>
      </c>
      <c r="Q36" s="33">
        <v>8.1022968672099989</v>
      </c>
      <c r="R36" s="33">
        <v>7.9070424711300014</v>
      </c>
      <c r="S36" s="33">
        <v>2.557833754809999</v>
      </c>
      <c r="T36" s="32">
        <f t="shared" si="3"/>
        <v>18.567173093149997</v>
      </c>
      <c r="V36" s="33">
        <v>6.1967328470100025</v>
      </c>
      <c r="W36" s="33">
        <v>4.6591879325900019</v>
      </c>
      <c r="X36" s="33">
        <v>2.7504641842400006</v>
      </c>
      <c r="Y36" s="32">
        <f t="shared" si="4"/>
        <v>13.606384963840005</v>
      </c>
      <c r="AA36" s="33">
        <v>3.7644414240400002</v>
      </c>
      <c r="AB36" s="33">
        <v>5.3935142514100001</v>
      </c>
      <c r="AC36" s="33">
        <v>3.5959979444300001</v>
      </c>
      <c r="AD36" s="32">
        <f t="shared" si="5"/>
        <v>12.753953619880001</v>
      </c>
    </row>
    <row r="37" spans="1:30" x14ac:dyDescent="0.2">
      <c r="A37">
        <v>2014</v>
      </c>
      <c r="B37" s="33">
        <v>11.005903808139999</v>
      </c>
      <c r="C37" s="33">
        <v>6.3989647186700003</v>
      </c>
      <c r="D37" s="33">
        <v>3.7288339337399998</v>
      </c>
      <c r="E37" s="32">
        <f t="shared" si="0"/>
        <v>21.133702460549998</v>
      </c>
      <c r="G37" s="33">
        <v>15.214482804899994</v>
      </c>
      <c r="H37" s="33">
        <v>11.664221039910007</v>
      </c>
      <c r="I37" s="33">
        <v>5.8246432168600029</v>
      </c>
      <c r="J37" s="32">
        <f t="shared" si="1"/>
        <v>32.703347061670001</v>
      </c>
      <c r="L37" s="33">
        <v>13.665630313940001</v>
      </c>
      <c r="M37" s="33">
        <v>11.05106451977</v>
      </c>
      <c r="N37" s="33">
        <v>3.5978505070800009</v>
      </c>
      <c r="O37" s="32">
        <f t="shared" si="2"/>
        <v>28.314545340790001</v>
      </c>
      <c r="Q37" s="33">
        <v>8.1362846070900012</v>
      </c>
      <c r="R37" s="33">
        <v>8.8062624276799983</v>
      </c>
      <c r="S37" s="33">
        <v>2.9982194350300002</v>
      </c>
      <c r="T37" s="32">
        <f t="shared" si="3"/>
        <v>19.940766469800003</v>
      </c>
      <c r="V37" s="33">
        <v>7.1398769188800024</v>
      </c>
      <c r="W37" s="33">
        <v>5.1825929450899961</v>
      </c>
      <c r="X37" s="33">
        <v>2.6429879881700002</v>
      </c>
      <c r="Y37" s="32">
        <f t="shared" si="4"/>
        <v>14.96545785214</v>
      </c>
      <c r="AA37" s="33">
        <v>4.9445130495699994</v>
      </c>
      <c r="AB37" s="33">
        <v>4.5867633974400013</v>
      </c>
      <c r="AC37" s="33">
        <v>4.1683781459900011</v>
      </c>
      <c r="AD37" s="32">
        <f t="shared" si="5"/>
        <v>13.699654593000002</v>
      </c>
    </row>
    <row r="38" spans="1:30" x14ac:dyDescent="0.2">
      <c r="A38">
        <v>2015</v>
      </c>
      <c r="B38" s="33">
        <v>8.2627163504900025</v>
      </c>
      <c r="C38" s="33">
        <v>5.9645738848100009</v>
      </c>
      <c r="D38" s="33">
        <v>3.9740195742599993</v>
      </c>
      <c r="E38" s="32">
        <f t="shared" si="0"/>
        <v>18.201309809560001</v>
      </c>
      <c r="G38" s="33">
        <v>15.611701355549995</v>
      </c>
      <c r="H38" s="33">
        <v>12.430522484670009</v>
      </c>
      <c r="I38" s="33">
        <v>6.9050635320599998</v>
      </c>
      <c r="J38" s="32">
        <f t="shared" si="1"/>
        <v>34.947287372280002</v>
      </c>
      <c r="L38" s="33">
        <v>11.39947076682</v>
      </c>
      <c r="M38" s="33">
        <v>10.105650148300002</v>
      </c>
      <c r="N38" s="33">
        <v>3.9240530241600009</v>
      </c>
      <c r="O38" s="32">
        <f t="shared" si="2"/>
        <v>25.429173939280005</v>
      </c>
      <c r="Q38" s="33">
        <v>7.9861559681500003</v>
      </c>
      <c r="R38" s="33">
        <v>9.8486346009599952</v>
      </c>
      <c r="S38" s="33">
        <v>4.1844773273600007</v>
      </c>
      <c r="T38" s="32">
        <f t="shared" si="3"/>
        <v>22.019267896469994</v>
      </c>
      <c r="V38" s="33">
        <v>7.5091025326900027</v>
      </c>
      <c r="W38" s="33">
        <v>4.949627511600001</v>
      </c>
      <c r="X38" s="33">
        <v>3.0345293062600014</v>
      </c>
      <c r="Y38" s="32">
        <f t="shared" si="4"/>
        <v>15.493259350550005</v>
      </c>
      <c r="AA38" s="33">
        <v>5.41349352777</v>
      </c>
      <c r="AB38" s="33">
        <v>5.074239683550001</v>
      </c>
      <c r="AC38" s="33">
        <v>4.9720187022199998</v>
      </c>
      <c r="AD38" s="32">
        <f t="shared" si="5"/>
        <v>15.459751913540002</v>
      </c>
    </row>
    <row r="39" spans="1:30" x14ac:dyDescent="0.2">
      <c r="A39">
        <v>2016</v>
      </c>
      <c r="B39" s="33">
        <v>11.06565348398</v>
      </c>
      <c r="C39" s="33">
        <v>5.0894393746399995</v>
      </c>
      <c r="D39" s="33">
        <v>4.1037292189000008</v>
      </c>
      <c r="E39" s="32">
        <f t="shared" si="0"/>
        <v>20.258822077520001</v>
      </c>
      <c r="G39" s="33">
        <v>18.736204417639982</v>
      </c>
      <c r="H39" s="33">
        <v>15.627554687649994</v>
      </c>
      <c r="I39" s="33">
        <v>7.9184028671100037</v>
      </c>
      <c r="J39" s="32">
        <f t="shared" si="1"/>
        <v>42.282161972399976</v>
      </c>
      <c r="L39" s="33">
        <v>10.247729476920004</v>
      </c>
      <c r="M39" s="33">
        <v>11.376965812390004</v>
      </c>
      <c r="N39" s="33">
        <v>4.6962725950699999</v>
      </c>
      <c r="O39" s="32">
        <f t="shared" si="2"/>
        <v>26.320967884380007</v>
      </c>
      <c r="Q39" s="33">
        <v>9.1416673814699987</v>
      </c>
      <c r="R39" s="33">
        <v>9.1011793560799994</v>
      </c>
      <c r="S39" s="33">
        <v>4.7694762681599983</v>
      </c>
      <c r="T39" s="32">
        <f t="shared" si="3"/>
        <v>23.012323005709995</v>
      </c>
      <c r="V39" s="33">
        <v>7.6153858017900014</v>
      </c>
      <c r="W39" s="33">
        <v>4.8988092138699999</v>
      </c>
      <c r="X39" s="33">
        <v>3.4465868709899992</v>
      </c>
      <c r="Y39" s="32">
        <f t="shared" si="4"/>
        <v>15.96078188665</v>
      </c>
      <c r="AA39" s="33">
        <v>6.504712243930002</v>
      </c>
      <c r="AB39" s="33">
        <v>4.7144274041400012</v>
      </c>
      <c r="AC39" s="33">
        <v>4.3428894206699997</v>
      </c>
      <c r="AD39" s="32">
        <f t="shared" si="5"/>
        <v>15.562029068740003</v>
      </c>
    </row>
    <row r="40" spans="1:30" x14ac:dyDescent="0.2">
      <c r="A40">
        <v>2017</v>
      </c>
      <c r="B40" s="33">
        <v>16.701017153670001</v>
      </c>
      <c r="C40" s="33">
        <v>5.9323994720000011</v>
      </c>
      <c r="D40" s="33">
        <v>2.9232310051400003</v>
      </c>
      <c r="E40" s="32">
        <f t="shared" si="0"/>
        <v>25.556647630810001</v>
      </c>
      <c r="G40" s="33">
        <v>23.665341460149978</v>
      </c>
      <c r="H40" s="33">
        <v>17.912339718600006</v>
      </c>
      <c r="I40" s="33">
        <v>8.5184548802500046</v>
      </c>
      <c r="J40" s="32">
        <f t="shared" si="1"/>
        <v>50.096136058999988</v>
      </c>
      <c r="L40" s="33">
        <v>10.430417449869999</v>
      </c>
      <c r="M40" s="33">
        <v>11.249471780610001</v>
      </c>
      <c r="N40" s="33">
        <v>4.2617386701000015</v>
      </c>
      <c r="O40" s="32">
        <f t="shared" si="2"/>
        <v>25.941627900580002</v>
      </c>
      <c r="Q40" s="33">
        <v>10.013485830100004</v>
      </c>
      <c r="R40" s="33">
        <v>6.7620260886000025</v>
      </c>
      <c r="S40" s="33">
        <v>4.5584293223800012</v>
      </c>
      <c r="T40" s="32">
        <f t="shared" si="3"/>
        <v>21.333941241080005</v>
      </c>
      <c r="V40" s="33">
        <v>8.3956784796599955</v>
      </c>
      <c r="W40" s="33">
        <v>5.7303862915200003</v>
      </c>
      <c r="X40" s="33">
        <v>3.1183943471399997</v>
      </c>
      <c r="Y40" s="32">
        <f t="shared" si="4"/>
        <v>17.244459118319995</v>
      </c>
      <c r="AA40" s="33">
        <v>8.7800622377399975</v>
      </c>
      <c r="AB40" s="33">
        <v>6.1254231260800038</v>
      </c>
      <c r="AC40" s="33">
        <v>4.0663602794799987</v>
      </c>
      <c r="AD40" s="32">
        <f t="shared" si="5"/>
        <v>18.9718456433</v>
      </c>
    </row>
    <row r="41" spans="1:30" x14ac:dyDescent="0.2">
      <c r="A41">
        <v>2018</v>
      </c>
      <c r="B41" s="33">
        <v>17.69769193394</v>
      </c>
      <c r="C41" s="33">
        <v>7.6286798081199994</v>
      </c>
      <c r="D41" s="33">
        <v>3.9207136057900001</v>
      </c>
      <c r="E41" s="32">
        <f t="shared" si="0"/>
        <v>29.247085347849996</v>
      </c>
      <c r="G41" s="33">
        <v>24.224589518700022</v>
      </c>
      <c r="H41" s="33">
        <v>16.941755764830017</v>
      </c>
      <c r="I41" s="33">
        <v>9.1263757478199992</v>
      </c>
      <c r="J41" s="32">
        <f t="shared" si="1"/>
        <v>50.292721031350034</v>
      </c>
      <c r="L41" s="33">
        <v>11.488798291119998</v>
      </c>
      <c r="M41" s="33">
        <v>11.243759244750001</v>
      </c>
      <c r="N41" s="33">
        <v>4.2462634529900001</v>
      </c>
      <c r="O41" s="32">
        <f t="shared" si="2"/>
        <v>26.978820988860001</v>
      </c>
      <c r="Q41" s="33">
        <v>9.4802528013700069</v>
      </c>
      <c r="R41" s="33">
        <v>7.2072185908300037</v>
      </c>
      <c r="S41" s="33">
        <v>4.1625844596300023</v>
      </c>
      <c r="T41" s="32">
        <f t="shared" si="3"/>
        <v>20.850055851830014</v>
      </c>
      <c r="V41" s="33">
        <v>8.2809807906499984</v>
      </c>
      <c r="W41" s="33">
        <v>5.3243077135399988</v>
      </c>
      <c r="X41" s="33">
        <v>2.5575430861699995</v>
      </c>
      <c r="Y41" s="32">
        <f t="shared" si="4"/>
        <v>16.162831590359996</v>
      </c>
      <c r="AA41" s="33">
        <v>9.1454265081499972</v>
      </c>
      <c r="AB41" s="33">
        <v>6.9070655386100004</v>
      </c>
      <c r="AC41" s="33">
        <v>3.6210263831300011</v>
      </c>
      <c r="AD41" s="32">
        <f t="shared" si="5"/>
        <v>19.673518429889999</v>
      </c>
    </row>
    <row r="42" spans="1:30" x14ac:dyDescent="0.2">
      <c r="A42">
        <v>2019</v>
      </c>
      <c r="B42" s="33">
        <v>14.726936177239997</v>
      </c>
      <c r="C42" s="33">
        <v>6.82527073376</v>
      </c>
      <c r="D42" s="33">
        <v>4.9750348685499999</v>
      </c>
      <c r="E42" s="32">
        <f t="shared" si="0"/>
        <v>26.52724177955</v>
      </c>
      <c r="G42" s="33">
        <v>25.05200724197999</v>
      </c>
      <c r="H42" s="33">
        <v>17.400719026860003</v>
      </c>
      <c r="I42" s="33">
        <v>8.0610824547300002</v>
      </c>
      <c r="J42" s="32">
        <f t="shared" si="1"/>
        <v>50.513808723569994</v>
      </c>
      <c r="L42" s="33">
        <v>10.09685469791</v>
      </c>
      <c r="M42" s="33">
        <v>10.879731686620003</v>
      </c>
      <c r="N42" s="33">
        <v>5.4755886623299999</v>
      </c>
      <c r="O42" s="32">
        <f t="shared" si="2"/>
        <v>26.452175046860003</v>
      </c>
      <c r="Q42" s="33">
        <v>9.6342214782400077</v>
      </c>
      <c r="R42" s="33">
        <v>8.3583179565800041</v>
      </c>
      <c r="S42" s="33">
        <v>6.1711808653499984</v>
      </c>
      <c r="T42" s="32">
        <f t="shared" si="3"/>
        <v>24.163720300170009</v>
      </c>
      <c r="V42" s="33">
        <v>7.9803373947299985</v>
      </c>
      <c r="W42" s="33">
        <v>5.5108565471800004</v>
      </c>
      <c r="X42" s="33">
        <v>3.2530317154900006</v>
      </c>
      <c r="Y42" s="32">
        <f t="shared" si="4"/>
        <v>16.744225657399998</v>
      </c>
      <c r="AA42" s="33">
        <v>8.631589041059998</v>
      </c>
      <c r="AB42" s="33">
        <v>7.5409580131700009</v>
      </c>
      <c r="AC42" s="33">
        <v>3.6958677670799984</v>
      </c>
      <c r="AD42" s="32">
        <f t="shared" si="5"/>
        <v>19.868414821309997</v>
      </c>
    </row>
    <row r="43" spans="1:30" x14ac:dyDescent="0.2">
      <c r="A43">
        <v>2020</v>
      </c>
      <c r="B43" s="33">
        <v>11.172391555159997</v>
      </c>
      <c r="C43" s="33">
        <v>5.0091185640800004</v>
      </c>
      <c r="D43" s="33">
        <v>7.2743408625200008</v>
      </c>
      <c r="E43" s="32">
        <f t="shared" si="0"/>
        <v>23.455850981760001</v>
      </c>
      <c r="G43" s="33">
        <v>25.986051925129988</v>
      </c>
      <c r="H43" s="33">
        <v>18.053568083889996</v>
      </c>
      <c r="I43" s="33">
        <v>8.7800505056199967</v>
      </c>
      <c r="J43" s="32">
        <f t="shared" si="1"/>
        <v>52.819670514639981</v>
      </c>
      <c r="L43" s="33">
        <v>9.250660300069999</v>
      </c>
      <c r="M43" s="33">
        <v>9.8106866525800012</v>
      </c>
      <c r="N43" s="33">
        <v>6.9888975184599991</v>
      </c>
      <c r="O43" s="32">
        <f t="shared" si="2"/>
        <v>26.050244471109998</v>
      </c>
      <c r="Q43" s="33">
        <v>9.7440834045099951</v>
      </c>
      <c r="R43" s="33">
        <v>7.3605735863300001</v>
      </c>
      <c r="S43" s="33">
        <v>6.1490197635200037</v>
      </c>
      <c r="T43" s="32">
        <f t="shared" si="3"/>
        <v>23.253676754360001</v>
      </c>
      <c r="V43" s="33">
        <v>7.0949206735799981</v>
      </c>
      <c r="W43" s="33">
        <v>5.5107590439999941</v>
      </c>
      <c r="X43" s="33">
        <v>3.5289575475500001</v>
      </c>
      <c r="Y43" s="32">
        <f t="shared" si="4"/>
        <v>16.134637265129992</v>
      </c>
      <c r="AA43" s="33">
        <v>9.5137603401200064</v>
      </c>
      <c r="AB43" s="33">
        <v>8.1973192768800018</v>
      </c>
      <c r="AC43" s="33">
        <v>4.0312041765199993</v>
      </c>
      <c r="AD43" s="32">
        <f t="shared" si="5"/>
        <v>21.742283793520009</v>
      </c>
    </row>
    <row r="44" spans="1:30" x14ac:dyDescent="0.2">
      <c r="A44">
        <v>2021</v>
      </c>
      <c r="B44" s="33">
        <v>10.906173062290001</v>
      </c>
      <c r="C44" s="33">
        <v>3.9905335991299999</v>
      </c>
      <c r="D44" s="33">
        <v>6.7227980080199989</v>
      </c>
      <c r="E44" s="32">
        <f t="shared" si="0"/>
        <v>21.619504669440001</v>
      </c>
      <c r="G44" s="33">
        <v>27.099917974010001</v>
      </c>
      <c r="H44" s="33">
        <v>19.690854182829987</v>
      </c>
      <c r="I44" s="33">
        <v>10.189860162589998</v>
      </c>
      <c r="J44" s="32">
        <f t="shared" si="1"/>
        <v>56.980632319429986</v>
      </c>
      <c r="L44" s="33">
        <v>10.387199893689999</v>
      </c>
      <c r="M44" s="33">
        <v>10.942896084839996</v>
      </c>
      <c r="N44" s="33">
        <v>7.6524992366299971</v>
      </c>
      <c r="O44" s="32">
        <f t="shared" si="2"/>
        <v>28.982595215159993</v>
      </c>
      <c r="Q44" s="33">
        <v>9.0703393217299997</v>
      </c>
      <c r="R44" s="33">
        <v>8.1149506960699984</v>
      </c>
      <c r="S44" s="33">
        <v>5.0158613218900001</v>
      </c>
      <c r="T44" s="32">
        <f t="shared" si="3"/>
        <v>22.20115133969</v>
      </c>
      <c r="V44" s="33">
        <v>8.2522384046100026</v>
      </c>
      <c r="W44" s="33">
        <v>7.1101552733399984</v>
      </c>
      <c r="X44" s="33">
        <v>3.5139302108800017</v>
      </c>
      <c r="Y44" s="32">
        <f t="shared" si="4"/>
        <v>18.876323888830001</v>
      </c>
      <c r="AA44" s="33">
        <v>8.5839537192600019</v>
      </c>
      <c r="AB44" s="33">
        <v>7.0105050424800002</v>
      </c>
      <c r="AC44" s="33">
        <v>4.2209301633500003</v>
      </c>
      <c r="AD44" s="32">
        <f t="shared" si="5"/>
        <v>19.815388925090001</v>
      </c>
    </row>
    <row r="45" spans="1:30" x14ac:dyDescent="0.2">
      <c r="A45">
        <v>2022</v>
      </c>
      <c r="B45" s="33">
        <v>12.290492300269996</v>
      </c>
      <c r="C45" s="33">
        <v>4.6521846292700006</v>
      </c>
      <c r="D45" s="33">
        <v>4.4706014064799993</v>
      </c>
      <c r="E45" s="32">
        <f t="shared" si="0"/>
        <v>21.413278336019996</v>
      </c>
      <c r="G45" s="33">
        <v>31.826507058599983</v>
      </c>
      <c r="H45" s="33">
        <v>24.97188621430999</v>
      </c>
      <c r="I45" s="33">
        <v>9.6705830124100025</v>
      </c>
      <c r="J45" s="32">
        <f>+SUM(G45:I45)</f>
        <v>66.468976285319982</v>
      </c>
      <c r="L45" s="33">
        <v>11.619309175099998</v>
      </c>
      <c r="M45" s="33">
        <v>13.203764549420002</v>
      </c>
      <c r="N45" s="33">
        <v>6.0717829296500012</v>
      </c>
      <c r="O45" s="32">
        <f>+SUM(L45:N45)</f>
        <v>30.894856654170002</v>
      </c>
      <c r="Q45" s="33">
        <v>9.0080284095799996</v>
      </c>
      <c r="R45" s="33">
        <v>8.1838246095600038</v>
      </c>
      <c r="S45" s="33">
        <v>5.3601070349399986</v>
      </c>
      <c r="T45" s="32">
        <f>+SUM(Q45:S45)</f>
        <v>22.551960054080006</v>
      </c>
      <c r="V45" s="33">
        <v>9.498136199270002</v>
      </c>
      <c r="W45" s="33">
        <v>8.9937706703300062</v>
      </c>
      <c r="X45" s="33">
        <v>3.4434480560599994</v>
      </c>
      <c r="Y45" s="32">
        <f>+SUM(V45:X45)</f>
        <v>21.935354925660008</v>
      </c>
      <c r="AA45" s="33">
        <v>8.0704584067400038</v>
      </c>
      <c r="AB45" s="33">
        <v>8.2005134198300027</v>
      </c>
      <c r="AC45" s="33">
        <v>4.2213009780599986</v>
      </c>
      <c r="AD45" s="32">
        <f>+SUM(AA45:AC45)</f>
        <v>20.492272804630005</v>
      </c>
    </row>
    <row r="46" spans="1:30" ht="15" x14ac:dyDescent="0.25">
      <c r="A46" s="10">
        <v>2023</v>
      </c>
      <c r="B46" s="31">
        <v>13.236231409779998</v>
      </c>
      <c r="C46" s="31">
        <v>5.7234941264699994</v>
      </c>
      <c r="D46" s="31">
        <v>5.38450287627</v>
      </c>
      <c r="E46" s="30">
        <f t="shared" si="0"/>
        <v>24.344228412519996</v>
      </c>
      <c r="G46" s="31">
        <v>30.322707371519989</v>
      </c>
      <c r="H46" s="31">
        <v>25.498645932600017</v>
      </c>
      <c r="I46" s="31">
        <v>8.6046915109200004</v>
      </c>
      <c r="J46" s="30">
        <f t="shared" si="1"/>
        <v>64.426044815040015</v>
      </c>
      <c r="L46" s="31">
        <v>13.195633873629998</v>
      </c>
      <c r="M46" s="31">
        <v>15.802772685960003</v>
      </c>
      <c r="N46" s="31">
        <v>4.5896540036899998</v>
      </c>
      <c r="O46" s="30">
        <f t="shared" si="2"/>
        <v>33.588060563280003</v>
      </c>
      <c r="Q46" s="31">
        <v>9.224155897510002</v>
      </c>
      <c r="R46" s="31">
        <v>8.7754435836099987</v>
      </c>
      <c r="S46" s="31">
        <v>6.9803416734900008</v>
      </c>
      <c r="T46" s="30">
        <f t="shared" si="3"/>
        <v>24.979941154610003</v>
      </c>
      <c r="V46" s="31">
        <v>9.7736397521799976</v>
      </c>
      <c r="W46" s="31">
        <v>9.7414622845500016</v>
      </c>
      <c r="X46" s="31">
        <v>3.6065828888499998</v>
      </c>
      <c r="Y46" s="30">
        <f t="shared" si="4"/>
        <v>23.121684925579999</v>
      </c>
      <c r="AA46" s="31">
        <v>8.0153254833000069</v>
      </c>
      <c r="AB46" s="31">
        <v>9.867452666600002</v>
      </c>
      <c r="AC46" s="31">
        <v>3.5104024492400008</v>
      </c>
      <c r="AD46" s="30">
        <f t="shared" si="5"/>
        <v>21.39318059914001</v>
      </c>
    </row>
    <row r="47" spans="1:30" x14ac:dyDescent="0.2">
      <c r="A47" s="16">
        <v>2024</v>
      </c>
      <c r="B47" s="29">
        <v>11.530103604100002</v>
      </c>
      <c r="C47" s="29">
        <v>4.8533235432200001</v>
      </c>
      <c r="D47" s="29">
        <v>3.9525886580800003</v>
      </c>
      <c r="E47" s="29">
        <f>+SUM(B47:D47)</f>
        <v>20.336015805400002</v>
      </c>
      <c r="G47" s="29">
        <v>22.303900888920044</v>
      </c>
      <c r="H47" s="29">
        <v>23.968781319459978</v>
      </c>
      <c r="I47" s="29">
        <v>7.2197911319100045</v>
      </c>
      <c r="J47" s="29">
        <f>+SUM(G47:I47)</f>
        <v>53.492473340290026</v>
      </c>
      <c r="L47" s="29">
        <v>12.219108161629991</v>
      </c>
      <c r="M47" s="29">
        <v>13.905172702829994</v>
      </c>
      <c r="N47" s="29">
        <v>5.0445837897000008</v>
      </c>
      <c r="O47" s="29">
        <f>+SUM(L47:N47)</f>
        <v>31.168864654159982</v>
      </c>
      <c r="Q47" s="29">
        <v>8.5612623121499869</v>
      </c>
      <c r="R47" s="29">
        <v>7.7520323713600021</v>
      </c>
      <c r="S47" s="29">
        <v>7.1718627539900037</v>
      </c>
      <c r="T47" s="29">
        <f>+SUM(Q47:S47)</f>
        <v>23.485157437499993</v>
      </c>
      <c r="V47" s="29">
        <v>9.2101337466199986</v>
      </c>
      <c r="W47" s="29">
        <v>7.0330365338800078</v>
      </c>
      <c r="X47" s="29">
        <v>3.9752697252500027</v>
      </c>
      <c r="Y47" s="29">
        <f>+SUM(V47:X47)</f>
        <v>20.218440005750008</v>
      </c>
      <c r="AA47" s="29">
        <v>6.7380057542500023</v>
      </c>
      <c r="AB47" s="29">
        <v>9.1022266247199877</v>
      </c>
      <c r="AC47" s="29">
        <v>2.7139432184799972</v>
      </c>
      <c r="AD47" s="29">
        <f>+SUM(AA47:AC47)</f>
        <v>18.554175597449987</v>
      </c>
    </row>
    <row r="48" spans="1:30" x14ac:dyDescent="0.2">
      <c r="A48" s="16">
        <v>2025</v>
      </c>
      <c r="B48" s="29">
        <v>11.537563281290002</v>
      </c>
      <c r="C48" s="29">
        <v>4.2506186090900027</v>
      </c>
      <c r="D48" s="29">
        <v>3.5632542513699996</v>
      </c>
      <c r="E48" s="29">
        <f t="shared" si="0"/>
        <v>19.351436141750003</v>
      </c>
      <c r="G48" s="29">
        <v>23.386083750180006</v>
      </c>
      <c r="H48" s="29">
        <v>19.263592837660013</v>
      </c>
      <c r="I48" s="29">
        <v>8.0292298572899874</v>
      </c>
      <c r="J48" s="29">
        <f t="shared" si="1"/>
        <v>50.678906445130011</v>
      </c>
      <c r="L48" s="29">
        <v>11.081187084899996</v>
      </c>
      <c r="M48" s="29">
        <v>11.996507184909992</v>
      </c>
      <c r="N48" s="29">
        <v>4.4830903056799967</v>
      </c>
      <c r="O48" s="29">
        <f t="shared" si="2"/>
        <v>27.560784575489986</v>
      </c>
      <c r="Q48" s="29">
        <v>8.381135839629998</v>
      </c>
      <c r="R48" s="29">
        <v>7.4474670939900083</v>
      </c>
      <c r="S48" s="29">
        <v>4.8501216423899969</v>
      </c>
      <c r="T48" s="29">
        <f t="shared" si="3"/>
        <v>20.678724576010005</v>
      </c>
      <c r="V48" s="29">
        <v>8.5892162507799963</v>
      </c>
      <c r="W48" s="29">
        <v>6.3898298907000042</v>
      </c>
      <c r="X48" s="29">
        <v>3.4063415301000002</v>
      </c>
      <c r="Y48" s="29">
        <f t="shared" si="4"/>
        <v>18.385387671580002</v>
      </c>
      <c r="AA48" s="29">
        <v>6.8010524589500063</v>
      </c>
      <c r="AB48" s="29">
        <v>7.4077936192100076</v>
      </c>
      <c r="AC48" s="29">
        <v>3.5313101919400025</v>
      </c>
      <c r="AD48" s="29">
        <f t="shared" si="5"/>
        <v>17.740156270100016</v>
      </c>
    </row>
    <row r="51" spans="1:30" ht="18" x14ac:dyDescent="0.25">
      <c r="B51" s="41" t="s">
        <v>28</v>
      </c>
      <c r="C51" s="41"/>
      <c r="D51" s="41"/>
      <c r="E51" s="41"/>
      <c r="G51" s="41" t="s">
        <v>29</v>
      </c>
      <c r="H51" s="41"/>
      <c r="I51" s="41"/>
      <c r="J51" s="41"/>
      <c r="L51" s="41" t="s">
        <v>30</v>
      </c>
      <c r="M51" s="41"/>
      <c r="N51" s="41"/>
      <c r="O51" s="41"/>
      <c r="Q51" s="41" t="s">
        <v>31</v>
      </c>
      <c r="R51" s="41"/>
      <c r="S51" s="41"/>
      <c r="T51" s="41"/>
      <c r="V51" s="41" t="s">
        <v>32</v>
      </c>
      <c r="W51" s="41"/>
      <c r="X51" s="41"/>
      <c r="Y51" s="41"/>
      <c r="AA51" s="41" t="s">
        <v>33</v>
      </c>
      <c r="AB51" s="41"/>
      <c r="AC51" s="41"/>
      <c r="AD51" s="41"/>
    </row>
    <row r="52" spans="1:30" ht="10.5" customHeight="1" x14ac:dyDescent="0.3">
      <c r="B52" s="28"/>
      <c r="C52" s="28"/>
      <c r="D52" s="28"/>
      <c r="E52" s="28"/>
      <c r="G52" s="28"/>
      <c r="H52" s="28"/>
      <c r="I52" s="28"/>
      <c r="J52" s="28"/>
      <c r="L52" s="28"/>
      <c r="M52" s="28"/>
      <c r="N52" s="28"/>
      <c r="O52" s="28"/>
      <c r="Q52" s="28"/>
      <c r="R52" s="28"/>
      <c r="S52" s="28"/>
      <c r="T52" s="28"/>
      <c r="V52" s="28"/>
      <c r="W52" s="28"/>
      <c r="X52" s="28"/>
      <c r="Y52" s="28"/>
      <c r="AA52" s="28"/>
      <c r="AB52" s="28"/>
      <c r="AC52" s="28"/>
      <c r="AD52" s="28"/>
    </row>
    <row r="53" spans="1:30" ht="15" x14ac:dyDescent="0.25">
      <c r="B53" s="26" t="s">
        <v>8</v>
      </c>
      <c r="C53" s="26" t="s">
        <v>9</v>
      </c>
      <c r="D53" s="26" t="s">
        <v>10</v>
      </c>
      <c r="E53" s="26" t="s">
        <v>27</v>
      </c>
      <c r="G53" s="26" t="s">
        <v>8</v>
      </c>
      <c r="H53" s="26" t="s">
        <v>9</v>
      </c>
      <c r="I53" s="26" t="s">
        <v>10</v>
      </c>
      <c r="J53" s="26" t="s">
        <v>27</v>
      </c>
      <c r="L53" s="26" t="s">
        <v>8</v>
      </c>
      <c r="M53" s="26" t="s">
        <v>9</v>
      </c>
      <c r="N53" s="26" t="s">
        <v>10</v>
      </c>
      <c r="O53" s="26" t="s">
        <v>27</v>
      </c>
      <c r="Q53" s="26" t="s">
        <v>8</v>
      </c>
      <c r="R53" s="26" t="s">
        <v>9</v>
      </c>
      <c r="S53" s="26" t="s">
        <v>10</v>
      </c>
      <c r="T53" s="26" t="s">
        <v>27</v>
      </c>
      <c r="V53" s="26" t="s">
        <v>8</v>
      </c>
      <c r="W53" s="26" t="s">
        <v>9</v>
      </c>
      <c r="X53" s="26" t="s">
        <v>10</v>
      </c>
      <c r="Y53" s="26" t="s">
        <v>27</v>
      </c>
      <c r="AA53" s="26" t="s">
        <v>8</v>
      </c>
      <c r="AB53" s="26" t="s">
        <v>9</v>
      </c>
      <c r="AC53" s="26" t="s">
        <v>10</v>
      </c>
      <c r="AD53" s="26" t="s">
        <v>27</v>
      </c>
    </row>
    <row r="54" spans="1:30" x14ac:dyDescent="0.2">
      <c r="A54">
        <v>2008</v>
      </c>
      <c r="B54" s="15"/>
      <c r="C54" s="15"/>
      <c r="D54" s="15"/>
      <c r="E54" s="15"/>
      <c r="G54" s="15"/>
      <c r="H54" s="15"/>
      <c r="I54" s="15"/>
      <c r="J54" s="15"/>
      <c r="L54" s="15"/>
      <c r="M54" s="15"/>
      <c r="N54" s="15"/>
      <c r="O54" s="15"/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x14ac:dyDescent="0.2">
      <c r="A55">
        <v>2009</v>
      </c>
      <c r="B55" s="6">
        <f t="shared" ref="B55:E66" si="6">+B32/B31-1</f>
        <v>-0.15906628131856737</v>
      </c>
      <c r="C55" s="6">
        <f t="shared" si="6"/>
        <v>-7.9767387782069155E-2</v>
      </c>
      <c r="D55" s="6">
        <f t="shared" si="6"/>
        <v>1.0438628096260949E-2</v>
      </c>
      <c r="E55" s="6">
        <f t="shared" si="6"/>
        <v>-0.10495719471462206</v>
      </c>
      <c r="G55" s="6">
        <f t="shared" ref="G55:J66" si="7">+G32/G31-1</f>
        <v>-0.27082420049840905</v>
      </c>
      <c r="H55" s="6">
        <f t="shared" si="7"/>
        <v>0.20788110823733263</v>
      </c>
      <c r="I55" s="6">
        <f t="shared" si="7"/>
        <v>0.11368065787722514</v>
      </c>
      <c r="J55" s="6">
        <f t="shared" si="7"/>
        <v>-2.0323839720516101E-2</v>
      </c>
      <c r="L55" s="6">
        <f t="shared" ref="L55:O66" si="8">+L32/L31-1</f>
        <v>-0.23465518787209028</v>
      </c>
      <c r="M55" s="6">
        <f t="shared" si="8"/>
        <v>3.4864051795610473E-2</v>
      </c>
      <c r="N55" s="6">
        <f t="shared" si="8"/>
        <v>0.20869849178734312</v>
      </c>
      <c r="O55" s="6">
        <f t="shared" si="8"/>
        <v>-3.9751850718857118E-2</v>
      </c>
      <c r="Q55" s="6">
        <f t="shared" ref="Q55:T66" si="9">+Q32/Q31-1</f>
        <v>-0.24555992759587308</v>
      </c>
      <c r="R55" s="6">
        <f t="shared" si="9"/>
        <v>5.8779031480797439E-2</v>
      </c>
      <c r="S55" s="6">
        <f t="shared" si="9"/>
        <v>-3.632015008636913E-2</v>
      </c>
      <c r="T55" s="6">
        <f t="shared" si="9"/>
        <v>-7.5680338303612982E-2</v>
      </c>
      <c r="V55" s="6">
        <f t="shared" ref="V55:Y66" si="10">+V32/V31-1</f>
        <v>-0.28678181172493411</v>
      </c>
      <c r="W55" s="6">
        <f t="shared" si="10"/>
        <v>0.11370498834268905</v>
      </c>
      <c r="X55" s="6">
        <f t="shared" si="10"/>
        <v>-0.23887181186206707</v>
      </c>
      <c r="Y55" s="6">
        <f t="shared" si="10"/>
        <v>-0.11037089368193986</v>
      </c>
      <c r="AA55" s="6">
        <f t="shared" ref="AA55:AD66" si="11">+AA32/AA31-1</f>
        <v>-0.30426964127000689</v>
      </c>
      <c r="AB55" s="6">
        <f t="shared" si="11"/>
        <v>8.1361494782715482E-2</v>
      </c>
      <c r="AC55" s="6">
        <f t="shared" si="11"/>
        <v>-0.16149666073658975</v>
      </c>
      <c r="AD55" s="6">
        <f t="shared" si="11"/>
        <v>-0.13188145848275645</v>
      </c>
    </row>
    <row r="56" spans="1:30" x14ac:dyDescent="0.2">
      <c r="A56">
        <v>2010</v>
      </c>
      <c r="B56" s="6">
        <f t="shared" si="6"/>
        <v>-0.35386982432448266</v>
      </c>
      <c r="C56" s="6">
        <f t="shared" si="6"/>
        <v>3.4659215955202827E-2</v>
      </c>
      <c r="D56" s="6">
        <f t="shared" si="6"/>
        <v>-0.14745081393751236</v>
      </c>
      <c r="E56" s="6">
        <f t="shared" si="6"/>
        <v>-0.19102294455895141</v>
      </c>
      <c r="G56" s="6">
        <f t="shared" si="7"/>
        <v>-0.30418367311403194</v>
      </c>
      <c r="H56" s="6">
        <f t="shared" si="7"/>
        <v>-0.16747598737771607</v>
      </c>
      <c r="I56" s="6">
        <f t="shared" si="7"/>
        <v>-0.26946834954066468</v>
      </c>
      <c r="J56" s="6">
        <f t="shared" si="7"/>
        <v>-0.23133437522818168</v>
      </c>
      <c r="L56" s="6">
        <f t="shared" si="8"/>
        <v>-7.3869437853168796E-2</v>
      </c>
      <c r="M56" s="6">
        <f t="shared" si="8"/>
        <v>-0.10657387831989806</v>
      </c>
      <c r="N56" s="6">
        <f t="shared" si="8"/>
        <v>-0.14572435522960259</v>
      </c>
      <c r="O56" s="6">
        <f t="shared" si="8"/>
        <v>-0.1037018015242902</v>
      </c>
      <c r="Q56" s="6">
        <f t="shared" si="9"/>
        <v>-5.9505442331265757E-3</v>
      </c>
      <c r="R56" s="6">
        <f t="shared" si="9"/>
        <v>-5.9422622243567313E-2</v>
      </c>
      <c r="S56" s="6">
        <f t="shared" si="9"/>
        <v>0.18076931654626982</v>
      </c>
      <c r="T56" s="6">
        <f t="shared" si="9"/>
        <v>5.495017085672238E-3</v>
      </c>
      <c r="V56" s="6">
        <f t="shared" si="10"/>
        <v>-0.21691564956083709</v>
      </c>
      <c r="W56" s="6">
        <f t="shared" si="10"/>
        <v>-0.10716270162712938</v>
      </c>
      <c r="X56" s="6">
        <f t="shared" si="10"/>
        <v>9.67229816646753E-2</v>
      </c>
      <c r="Y56" s="6">
        <f t="shared" si="10"/>
        <v>-9.3175192257976325E-2</v>
      </c>
      <c r="AA56" s="6">
        <f t="shared" si="11"/>
        <v>-0.23739100532346336</v>
      </c>
      <c r="AB56" s="6">
        <f t="shared" si="11"/>
        <v>1.9032374033949084E-2</v>
      </c>
      <c r="AC56" s="6">
        <f t="shared" si="11"/>
        <v>-0.13312494578439893</v>
      </c>
      <c r="AD56" s="6">
        <f t="shared" si="11"/>
        <v>-9.8414441474507064E-2</v>
      </c>
    </row>
    <row r="57" spans="1:30" x14ac:dyDescent="0.2">
      <c r="A57">
        <v>2011</v>
      </c>
      <c r="B57" s="6">
        <f t="shared" si="6"/>
        <v>0.89300191700046594</v>
      </c>
      <c r="C57" s="6">
        <f t="shared" si="6"/>
        <v>0.39656247762461705</v>
      </c>
      <c r="D57" s="6">
        <f t="shared" si="6"/>
        <v>0.11877776784383798</v>
      </c>
      <c r="E57" s="6">
        <f t="shared" si="6"/>
        <v>0.53138797775603019</v>
      </c>
      <c r="G57" s="6">
        <f t="shared" si="7"/>
        <v>0.11658901692075019</v>
      </c>
      <c r="H57" s="6">
        <f t="shared" si="7"/>
        <v>-5.8393489303925961E-2</v>
      </c>
      <c r="I57" s="6">
        <f t="shared" si="7"/>
        <v>-0.13253656283939108</v>
      </c>
      <c r="J57" s="6">
        <f t="shared" si="7"/>
        <v>-1.8724188803645681E-2</v>
      </c>
      <c r="L57" s="6">
        <f t="shared" si="8"/>
        <v>0.30136513654372177</v>
      </c>
      <c r="M57" s="6">
        <f t="shared" si="8"/>
        <v>-0.11575592565749471</v>
      </c>
      <c r="N57" s="6">
        <f t="shared" si="8"/>
        <v>0.11818759129590051</v>
      </c>
      <c r="O57" s="6">
        <f t="shared" si="8"/>
        <v>4.6548691369038941E-2</v>
      </c>
      <c r="Q57" s="6">
        <f t="shared" si="9"/>
        <v>0.34750489853363709</v>
      </c>
      <c r="R57" s="6">
        <f t="shared" si="9"/>
        <v>-8.2790108782752059E-2</v>
      </c>
      <c r="S57" s="6">
        <f t="shared" si="9"/>
        <v>0.14656563922529409</v>
      </c>
      <c r="T57" s="6">
        <f t="shared" si="9"/>
        <v>0.10382085430546639</v>
      </c>
      <c r="V57" s="6">
        <f t="shared" si="10"/>
        <v>0.3903304816375559</v>
      </c>
      <c r="W57" s="6">
        <f t="shared" si="10"/>
        <v>0.15080237056672208</v>
      </c>
      <c r="X57" s="6">
        <f t="shared" si="10"/>
        <v>-1.5914271295539684E-2</v>
      </c>
      <c r="Y57" s="6">
        <f t="shared" si="10"/>
        <v>0.16365257071677863</v>
      </c>
      <c r="AA57" s="6">
        <f t="shared" si="11"/>
        <v>0.12090591230794012</v>
      </c>
      <c r="AB57" s="6">
        <f t="shared" si="11"/>
        <v>-6.9904490321472723E-2</v>
      </c>
      <c r="AC57" s="6">
        <f t="shared" si="11"/>
        <v>0.45671534521338497</v>
      </c>
      <c r="AD57" s="6">
        <f t="shared" si="11"/>
        <v>9.0107950461604469E-2</v>
      </c>
    </row>
    <row r="58" spans="1:30" x14ac:dyDescent="0.2">
      <c r="A58">
        <v>2012</v>
      </c>
      <c r="B58" s="6">
        <f t="shared" si="6"/>
        <v>0.47721782019277059</v>
      </c>
      <c r="C58" s="6">
        <f t="shared" si="6"/>
        <v>0.16764072351694725</v>
      </c>
      <c r="D58" s="6">
        <f t="shared" si="6"/>
        <v>3.4672463111953933E-2</v>
      </c>
      <c r="E58" s="6">
        <f t="shared" si="6"/>
        <v>0.29616942303497562</v>
      </c>
      <c r="G58" s="6">
        <f t="shared" si="7"/>
        <v>0.26059757558918384</v>
      </c>
      <c r="H58" s="6">
        <f t="shared" si="7"/>
        <v>4.6482806330450099E-3</v>
      </c>
      <c r="I58" s="6">
        <f t="shared" si="7"/>
        <v>0.18850767294973925</v>
      </c>
      <c r="J58" s="6">
        <f t="shared" si="7"/>
        <v>0.12011759452185444</v>
      </c>
      <c r="L58" s="6">
        <f t="shared" si="8"/>
        <v>0.31071380806519078</v>
      </c>
      <c r="M58" s="6">
        <f t="shared" si="8"/>
        <v>0.11496920611808248</v>
      </c>
      <c r="N58" s="6">
        <f t="shared" si="8"/>
        <v>-0.17711162054617491</v>
      </c>
      <c r="O58" s="6">
        <f t="shared" si="8"/>
        <v>0.13766858030311524</v>
      </c>
      <c r="Q58" s="6">
        <f t="shared" si="9"/>
        <v>3.4367450567263313E-2</v>
      </c>
      <c r="R58" s="6">
        <f t="shared" si="9"/>
        <v>8.0032435644548539E-2</v>
      </c>
      <c r="S58" s="6">
        <f t="shared" si="9"/>
        <v>-0.27558677891298666</v>
      </c>
      <c r="T58" s="6">
        <f t="shared" si="9"/>
        <v>-2.4295199954575741E-2</v>
      </c>
      <c r="V58" s="6">
        <f t="shared" si="10"/>
        <v>0.47946348067632472</v>
      </c>
      <c r="W58" s="6">
        <f t="shared" si="10"/>
        <v>-4.9961265956778522E-2</v>
      </c>
      <c r="X58" s="6">
        <f t="shared" si="10"/>
        <v>-4.3677971755769263E-2</v>
      </c>
      <c r="Y58" s="6">
        <f t="shared" si="10"/>
        <v>9.9683913008157932E-2</v>
      </c>
      <c r="AA58" s="6">
        <f t="shared" si="11"/>
        <v>9.6743735434007494E-2</v>
      </c>
      <c r="AB58" s="6">
        <f t="shared" si="11"/>
        <v>0.23318315057206029</v>
      </c>
      <c r="AC58" s="6">
        <f t="shared" si="11"/>
        <v>0.11691854494516529</v>
      </c>
      <c r="AD58" s="6">
        <f t="shared" si="11"/>
        <v>0.16227290058196431</v>
      </c>
    </row>
    <row r="59" spans="1:30" x14ac:dyDescent="0.2">
      <c r="A59">
        <v>2013</v>
      </c>
      <c r="B59" s="6">
        <f t="shared" si="6"/>
        <v>3.6271030813297855E-2</v>
      </c>
      <c r="C59" s="6">
        <f t="shared" si="6"/>
        <v>-1.6367924167925985E-4</v>
      </c>
      <c r="D59" s="6">
        <f t="shared" si="6"/>
        <v>0.28839997188161659</v>
      </c>
      <c r="E59" s="6">
        <f t="shared" si="6"/>
        <v>5.520044803611146E-2</v>
      </c>
      <c r="G59" s="6">
        <f t="shared" si="7"/>
        <v>0.14803991798886051</v>
      </c>
      <c r="H59" s="6">
        <f t="shared" si="7"/>
        <v>-5.8089402294700943E-2</v>
      </c>
      <c r="I59" s="6">
        <f t="shared" si="7"/>
        <v>7.4439498115766556E-2</v>
      </c>
      <c r="J59" s="6">
        <f t="shared" si="7"/>
        <v>4.2589255432826434E-2</v>
      </c>
      <c r="L59" s="6">
        <f t="shared" si="8"/>
        <v>8.762052372290996E-2</v>
      </c>
      <c r="M59" s="6">
        <f t="shared" si="8"/>
        <v>-2.4808672955461408E-2</v>
      </c>
      <c r="N59" s="6">
        <f t="shared" si="8"/>
        <v>-0.11367439683895275</v>
      </c>
      <c r="O59" s="6">
        <f t="shared" si="8"/>
        <v>1.2338094712377234E-2</v>
      </c>
      <c r="Q59" s="6">
        <f t="shared" si="9"/>
        <v>9.8659477227663439E-2</v>
      </c>
      <c r="R59" s="6">
        <f t="shared" si="9"/>
        <v>1.8363357981558304E-2</v>
      </c>
      <c r="S59" s="6">
        <f t="shared" si="9"/>
        <v>-0.24051106186047588</v>
      </c>
      <c r="T59" s="6">
        <f t="shared" si="9"/>
        <v>3.2509359402630444E-3</v>
      </c>
      <c r="V59" s="6">
        <f t="shared" si="10"/>
        <v>0.43205139608608611</v>
      </c>
      <c r="W59" s="6">
        <f t="shared" si="10"/>
        <v>-6.1493512969035713E-2</v>
      </c>
      <c r="X59" s="6">
        <f t="shared" si="10"/>
        <v>0.2539753177241173</v>
      </c>
      <c r="Y59" s="6">
        <f t="shared" si="10"/>
        <v>0.18470520459998285</v>
      </c>
      <c r="AA59" s="6">
        <f t="shared" si="11"/>
        <v>0.13587865154621448</v>
      </c>
      <c r="AB59" s="6">
        <f t="shared" si="11"/>
        <v>-4.652535062368135E-2</v>
      </c>
      <c r="AC59" s="6">
        <f t="shared" si="11"/>
        <v>0.14747120112129264</v>
      </c>
      <c r="AD59" s="6">
        <f t="shared" si="11"/>
        <v>5.3639735112260833E-2</v>
      </c>
    </row>
    <row r="60" spans="1:30" x14ac:dyDescent="0.2">
      <c r="A60">
        <v>2014</v>
      </c>
      <c r="B60" s="6">
        <f t="shared" si="6"/>
        <v>-0.11507714089536414</v>
      </c>
      <c r="C60" s="6">
        <f t="shared" si="6"/>
        <v>-0.11123403903552331</v>
      </c>
      <c r="D60" s="6">
        <f t="shared" si="6"/>
        <v>7.8373828917612576E-2</v>
      </c>
      <c r="E60" s="6">
        <f t="shared" si="6"/>
        <v>-8.4914918292208652E-2</v>
      </c>
      <c r="G60" s="6">
        <f t="shared" si="7"/>
        <v>0.19090093740288983</v>
      </c>
      <c r="H60" s="6">
        <f t="shared" si="7"/>
        <v>-5.7713450720170978E-2</v>
      </c>
      <c r="I60" s="6">
        <f t="shared" si="7"/>
        <v>0.15379104078421912</v>
      </c>
      <c r="J60" s="6">
        <f t="shared" si="7"/>
        <v>8.2802385614444418E-2</v>
      </c>
      <c r="L60" s="6">
        <f t="shared" si="8"/>
        <v>3.5351516727571752E-2</v>
      </c>
      <c r="M60" s="6">
        <f t="shared" si="8"/>
        <v>-0.10589802678537763</v>
      </c>
      <c r="N60" s="6">
        <f t="shared" si="8"/>
        <v>0.15521885735777041</v>
      </c>
      <c r="O60" s="6">
        <f t="shared" si="8"/>
        <v>-1.2515817555066477E-2</v>
      </c>
      <c r="Q60" s="6">
        <f t="shared" si="9"/>
        <v>4.1948277676113754E-3</v>
      </c>
      <c r="R60" s="6">
        <f t="shared" si="9"/>
        <v>0.11372393152473981</v>
      </c>
      <c r="S60" s="6">
        <f t="shared" si="9"/>
        <v>0.17217134592576921</v>
      </c>
      <c r="T60" s="6">
        <f t="shared" si="9"/>
        <v>7.397967206740641E-2</v>
      </c>
      <c r="V60" s="6">
        <f t="shared" si="10"/>
        <v>0.15220021504155667</v>
      </c>
      <c r="W60" s="6">
        <f t="shared" si="10"/>
        <v>0.11233824865464004</v>
      </c>
      <c r="X60" s="6">
        <f t="shared" si="10"/>
        <v>-3.9075657369338823E-2</v>
      </c>
      <c r="Y60" s="6">
        <f t="shared" si="10"/>
        <v>9.9884935779182671E-2</v>
      </c>
      <c r="AA60" s="6">
        <f t="shared" si="11"/>
        <v>0.313478546377153</v>
      </c>
      <c r="AB60" s="6">
        <f t="shared" si="11"/>
        <v>-0.14957795907540128</v>
      </c>
      <c r="AC60" s="6">
        <f t="shared" si="11"/>
        <v>0.15917144848388642</v>
      </c>
      <c r="AD60" s="6">
        <f t="shared" si="11"/>
        <v>7.4149632443849089E-2</v>
      </c>
    </row>
    <row r="61" spans="1:30" x14ac:dyDescent="0.2">
      <c r="A61">
        <v>2015</v>
      </c>
      <c r="B61" s="6">
        <f t="shared" si="6"/>
        <v>-0.24924690470410316</v>
      </c>
      <c r="C61" s="6">
        <f t="shared" si="6"/>
        <v>-6.7884548979086357E-2</v>
      </c>
      <c r="D61" s="6">
        <f t="shared" si="6"/>
        <v>6.5753971583840221E-2</v>
      </c>
      <c r="E61" s="6">
        <f t="shared" si="6"/>
        <v>-0.13875432648225527</v>
      </c>
      <c r="G61" s="6">
        <f t="shared" si="7"/>
        <v>2.6107923334868222E-2</v>
      </c>
      <c r="H61" s="6">
        <f t="shared" si="7"/>
        <v>6.5696752671099423E-2</v>
      </c>
      <c r="I61" s="6">
        <f t="shared" si="7"/>
        <v>0.18549124383663784</v>
      </c>
      <c r="J61" s="6">
        <f t="shared" si="7"/>
        <v>6.8615004647032407E-2</v>
      </c>
      <c r="L61" s="6">
        <f t="shared" si="8"/>
        <v>-0.16582912716498288</v>
      </c>
      <c r="M61" s="6">
        <f t="shared" si="8"/>
        <v>-8.5549620109328095E-2</v>
      </c>
      <c r="N61" s="6">
        <f t="shared" si="8"/>
        <v>9.0665945246497959E-2</v>
      </c>
      <c r="O61" s="6">
        <f t="shared" si="8"/>
        <v>-0.10190421095525493</v>
      </c>
      <c r="Q61" s="6">
        <f t="shared" si="9"/>
        <v>-1.8451743786000119E-2</v>
      </c>
      <c r="R61" s="6">
        <f t="shared" si="9"/>
        <v>0.11836714858775887</v>
      </c>
      <c r="S61" s="6">
        <f t="shared" si="9"/>
        <v>0.3956541267361009</v>
      </c>
      <c r="T61" s="6">
        <f t="shared" si="9"/>
        <v>0.1042337780655449</v>
      </c>
      <c r="V61" s="6">
        <f t="shared" si="10"/>
        <v>5.1713162286265213E-2</v>
      </c>
      <c r="W61" s="6">
        <f t="shared" si="10"/>
        <v>-4.4951520591773875E-2</v>
      </c>
      <c r="X61" s="6">
        <f t="shared" si="10"/>
        <v>0.14814343456820001</v>
      </c>
      <c r="Y61" s="6">
        <f t="shared" si="10"/>
        <v>3.5267982017304744E-2</v>
      </c>
      <c r="AA61" s="6">
        <f t="shared" si="11"/>
        <v>9.4848668311389162E-2</v>
      </c>
      <c r="AB61" s="6">
        <f t="shared" si="11"/>
        <v>0.10627892565421493</v>
      </c>
      <c r="AC61" s="6">
        <f t="shared" si="11"/>
        <v>0.19279454216578329</v>
      </c>
      <c r="AD61" s="6">
        <f t="shared" si="11"/>
        <v>0.12847749617273863</v>
      </c>
    </row>
    <row r="62" spans="1:30" x14ac:dyDescent="0.2">
      <c r="A62">
        <v>2016</v>
      </c>
      <c r="B62" s="6">
        <f t="shared" si="6"/>
        <v>0.33922707915826922</v>
      </c>
      <c r="C62" s="6">
        <f t="shared" si="6"/>
        <v>-0.14672205040475883</v>
      </c>
      <c r="D62" s="6">
        <f t="shared" si="6"/>
        <v>3.2639407586248392E-2</v>
      </c>
      <c r="E62" s="6">
        <f t="shared" si="6"/>
        <v>0.11304198925724118</v>
      </c>
      <c r="G62" s="6">
        <f t="shared" si="7"/>
        <v>0.20013853653299729</v>
      </c>
      <c r="H62" s="6">
        <f t="shared" si="7"/>
        <v>0.25719210169345152</v>
      </c>
      <c r="I62" s="6">
        <f t="shared" si="7"/>
        <v>0.14675307914910563</v>
      </c>
      <c r="J62" s="6">
        <f t="shared" si="7"/>
        <v>0.2098839466990492</v>
      </c>
      <c r="L62" s="6">
        <f t="shared" si="8"/>
        <v>-0.10103462813838038</v>
      </c>
      <c r="M62" s="6">
        <f t="shared" si="8"/>
        <v>0.12580246153720909</v>
      </c>
      <c r="N62" s="6">
        <f t="shared" si="8"/>
        <v>0.19679131911712733</v>
      </c>
      <c r="O62" s="6">
        <f t="shared" si="8"/>
        <v>3.5069717452459681E-2</v>
      </c>
      <c r="Q62" s="6">
        <f t="shared" si="9"/>
        <v>0.14468931209562563</v>
      </c>
      <c r="R62" s="6">
        <f t="shared" si="9"/>
        <v>-7.5894301612848714E-2</v>
      </c>
      <c r="S62" s="6">
        <f t="shared" si="9"/>
        <v>0.13980215330000978</v>
      </c>
      <c r="T62" s="6">
        <f t="shared" si="9"/>
        <v>4.5099369965847069E-2</v>
      </c>
      <c r="V62" s="6">
        <f t="shared" si="10"/>
        <v>1.4153924338801804E-2</v>
      </c>
      <c r="W62" s="6">
        <f t="shared" si="10"/>
        <v>-1.0267095374531299E-2</v>
      </c>
      <c r="X62" s="6">
        <f t="shared" si="10"/>
        <v>0.13578961451449967</v>
      </c>
      <c r="Y62" s="6">
        <f t="shared" si="10"/>
        <v>3.017586716402576E-2</v>
      </c>
      <c r="AA62" s="6">
        <f t="shared" si="11"/>
        <v>0.20157384701067738</v>
      </c>
      <c r="AB62" s="6">
        <f t="shared" si="11"/>
        <v>-7.0909594707649015E-2</v>
      </c>
      <c r="AC62" s="6">
        <f t="shared" si="11"/>
        <v>-0.1265339732670544</v>
      </c>
      <c r="AD62" s="6">
        <f t="shared" si="11"/>
        <v>6.6157048167392318E-3</v>
      </c>
    </row>
    <row r="63" spans="1:30" x14ac:dyDescent="0.2">
      <c r="A63">
        <v>2017</v>
      </c>
      <c r="B63" s="6">
        <f t="shared" si="6"/>
        <v>0.50926623338137644</v>
      </c>
      <c r="C63" s="6">
        <f t="shared" si="6"/>
        <v>0.16562926391467792</v>
      </c>
      <c r="D63" s="6">
        <f t="shared" si="6"/>
        <v>-0.28766474364905381</v>
      </c>
      <c r="E63" s="6">
        <f t="shared" si="6"/>
        <v>0.26150708728365202</v>
      </c>
      <c r="G63" s="6">
        <f t="shared" si="7"/>
        <v>0.26308087447366102</v>
      </c>
      <c r="H63" s="6">
        <f t="shared" si="7"/>
        <v>0.14620233789715109</v>
      </c>
      <c r="I63" s="6">
        <f t="shared" si="7"/>
        <v>7.5779424615080693E-2</v>
      </c>
      <c r="J63" s="6">
        <f t="shared" si="7"/>
        <v>0.18480545275098859</v>
      </c>
      <c r="L63" s="6">
        <f t="shared" si="8"/>
        <v>1.7827165847951632E-2</v>
      </c>
      <c r="M63" s="6">
        <f t="shared" si="8"/>
        <v>-1.1206329867068487E-2</v>
      </c>
      <c r="N63" s="6">
        <f t="shared" si="8"/>
        <v>-9.2527406826034442E-2</v>
      </c>
      <c r="O63" s="6">
        <f t="shared" si="8"/>
        <v>-1.4412083380304641E-2</v>
      </c>
      <c r="Q63" s="6">
        <f t="shared" si="9"/>
        <v>9.5367553013049555E-2</v>
      </c>
      <c r="R63" s="6">
        <f t="shared" si="9"/>
        <v>-0.25701650038545132</v>
      </c>
      <c r="S63" s="6">
        <f t="shared" si="9"/>
        <v>-4.4249501185046558E-2</v>
      </c>
      <c r="T63" s="6">
        <f t="shared" si="9"/>
        <v>-7.2934043391166381E-2</v>
      </c>
      <c r="V63" s="6">
        <f t="shared" si="10"/>
        <v>0.10246265890909756</v>
      </c>
      <c r="W63" s="6">
        <f t="shared" si="10"/>
        <v>0.16975086012648877</v>
      </c>
      <c r="X63" s="6">
        <f t="shared" si="10"/>
        <v>-9.5222472589448826E-2</v>
      </c>
      <c r="Y63" s="6">
        <f t="shared" si="10"/>
        <v>8.0426964091508291E-2</v>
      </c>
      <c r="AA63" s="6">
        <f t="shared" si="11"/>
        <v>0.34980025379804958</v>
      </c>
      <c r="AB63" s="6">
        <f t="shared" si="11"/>
        <v>0.29929312745402092</v>
      </c>
      <c r="AC63" s="6">
        <f t="shared" si="11"/>
        <v>-6.3674000050256696E-2</v>
      </c>
      <c r="AD63" s="6">
        <f t="shared" si="11"/>
        <v>0.21911130993897299</v>
      </c>
    </row>
    <row r="64" spans="1:30" x14ac:dyDescent="0.2">
      <c r="A64">
        <v>2018</v>
      </c>
      <c r="B64" s="6">
        <f t="shared" si="6"/>
        <v>5.9677489766003955E-2</v>
      </c>
      <c r="C64" s="6">
        <f t="shared" si="6"/>
        <v>0.28593494826607291</v>
      </c>
      <c r="D64" s="6">
        <f t="shared" si="6"/>
        <v>0.34122606078551354</v>
      </c>
      <c r="E64" s="6">
        <f t="shared" si="6"/>
        <v>0.14440226160926373</v>
      </c>
      <c r="G64" s="6">
        <f t="shared" si="7"/>
        <v>2.363152289569781E-2</v>
      </c>
      <c r="H64" s="6">
        <f t="shared" si="7"/>
        <v>-5.41852136023383E-2</v>
      </c>
      <c r="I64" s="6">
        <f t="shared" si="7"/>
        <v>7.1365156723369738E-2</v>
      </c>
      <c r="J64" s="6">
        <f t="shared" si="7"/>
        <v>3.9241543922372557E-3</v>
      </c>
      <c r="L64" s="6">
        <f t="shared" si="8"/>
        <v>0.10147061192293805</v>
      </c>
      <c r="M64" s="6">
        <f t="shared" si="8"/>
        <v>-5.0780480820855622E-4</v>
      </c>
      <c r="N64" s="6">
        <f t="shared" si="8"/>
        <v>-3.6311980409718947E-3</v>
      </c>
      <c r="O64" s="6">
        <f t="shared" si="8"/>
        <v>3.998180423584019E-2</v>
      </c>
      <c r="Q64" s="6">
        <f t="shared" si="9"/>
        <v>-5.3251488819919923E-2</v>
      </c>
      <c r="R64" s="6">
        <f t="shared" si="9"/>
        <v>6.58371464997074E-2</v>
      </c>
      <c r="S64" s="6">
        <f t="shared" si="9"/>
        <v>-8.683799500994005E-2</v>
      </c>
      <c r="T64" s="6">
        <f t="shared" si="9"/>
        <v>-2.2681481296959571E-2</v>
      </c>
      <c r="V64" s="6">
        <f t="shared" si="10"/>
        <v>-1.3661515181634498E-2</v>
      </c>
      <c r="W64" s="6">
        <f t="shared" si="10"/>
        <v>-7.0864084430211749E-2</v>
      </c>
      <c r="X64" s="6">
        <f t="shared" si="10"/>
        <v>-0.17985257749212469</v>
      </c>
      <c r="Y64" s="6">
        <f t="shared" si="10"/>
        <v>-6.2723192449156584E-2</v>
      </c>
      <c r="AA64" s="6">
        <f t="shared" si="11"/>
        <v>4.1612947666763267E-2</v>
      </c>
      <c r="AB64" s="6">
        <f t="shared" si="11"/>
        <v>0.12760627248785883</v>
      </c>
      <c r="AC64" s="6">
        <f t="shared" si="11"/>
        <v>-0.10951658626936678</v>
      </c>
      <c r="AD64" s="6">
        <f t="shared" si="11"/>
        <v>3.6984951268449695E-2</v>
      </c>
    </row>
    <row r="65" spans="1:30" x14ac:dyDescent="0.2">
      <c r="A65">
        <v>2019</v>
      </c>
      <c r="B65" s="6">
        <f t="shared" si="6"/>
        <v>-0.16786119725605542</v>
      </c>
      <c r="C65" s="6">
        <f t="shared" si="6"/>
        <v>-0.105314300058163</v>
      </c>
      <c r="D65" s="6">
        <f t="shared" si="6"/>
        <v>0.26891055271239606</v>
      </c>
      <c r="E65" s="6">
        <f t="shared" si="6"/>
        <v>-9.2995371537079929E-2</v>
      </c>
      <c r="G65" s="6">
        <f t="shared" si="7"/>
        <v>3.415610913205569E-2</v>
      </c>
      <c r="H65" s="6">
        <f t="shared" si="7"/>
        <v>2.7090655089171189E-2</v>
      </c>
      <c r="I65" s="6">
        <f t="shared" si="7"/>
        <v>-0.11672687192881182</v>
      </c>
      <c r="J65" s="6">
        <f t="shared" si="7"/>
        <v>4.3960177076547424E-3</v>
      </c>
      <c r="L65" s="6">
        <f t="shared" si="8"/>
        <v>-0.12115658730694823</v>
      </c>
      <c r="M65" s="6">
        <f t="shared" si="8"/>
        <v>-3.2375965209320068E-2</v>
      </c>
      <c r="N65" s="6">
        <f t="shared" si="8"/>
        <v>0.28950752183649175</v>
      </c>
      <c r="O65" s="6">
        <f t="shared" si="8"/>
        <v>-1.9520717462688908E-2</v>
      </c>
      <c r="Q65" s="6">
        <f t="shared" si="9"/>
        <v>1.6240988515385357E-2</v>
      </c>
      <c r="R65" s="6">
        <f t="shared" si="9"/>
        <v>0.15971478473187761</v>
      </c>
      <c r="S65" s="6">
        <f t="shared" si="9"/>
        <v>0.48253589211221271</v>
      </c>
      <c r="T65" s="6">
        <f t="shared" si="9"/>
        <v>0.15892832479147323</v>
      </c>
      <c r="V65" s="6">
        <f t="shared" si="10"/>
        <v>-3.6305288409732128E-2</v>
      </c>
      <c r="W65" s="6">
        <f t="shared" si="10"/>
        <v>3.5037199890907589E-2</v>
      </c>
      <c r="X65" s="6">
        <f t="shared" si="10"/>
        <v>0.27193623172210835</v>
      </c>
      <c r="Y65" s="6">
        <f t="shared" si="10"/>
        <v>3.5971052707544304E-2</v>
      </c>
      <c r="AA65" s="6">
        <f t="shared" si="11"/>
        <v>-5.6185183559464447E-2</v>
      </c>
      <c r="AB65" s="6">
        <f t="shared" si="11"/>
        <v>9.177449830417661E-2</v>
      </c>
      <c r="AC65" s="6">
        <f t="shared" si="11"/>
        <v>2.066855527445921E-2</v>
      </c>
      <c r="AD65" s="6">
        <f t="shared" si="11"/>
        <v>9.9065346198519144E-3</v>
      </c>
    </row>
    <row r="66" spans="1:30" x14ac:dyDescent="0.2">
      <c r="A66">
        <v>2020</v>
      </c>
      <c r="B66" s="6">
        <f t="shared" si="6"/>
        <v>-0.24136348384353246</v>
      </c>
      <c r="C66" s="6">
        <f t="shared" si="6"/>
        <v>-0.26609232666723714</v>
      </c>
      <c r="D66" s="6">
        <f t="shared" si="6"/>
        <v>0.46216881986198932</v>
      </c>
      <c r="E66" s="6">
        <f t="shared" si="6"/>
        <v>-0.11578251607589862</v>
      </c>
      <c r="G66" s="6">
        <f t="shared" si="7"/>
        <v>3.7284225336834842E-2</v>
      </c>
      <c r="H66" s="6">
        <f t="shared" si="7"/>
        <v>3.7518510357086088E-2</v>
      </c>
      <c r="I66" s="6">
        <f t="shared" si="7"/>
        <v>8.9190013242964383E-2</v>
      </c>
      <c r="J66" s="6">
        <f t="shared" si="7"/>
        <v>4.5648147493460689E-2</v>
      </c>
      <c r="L66" s="6">
        <f t="shared" si="8"/>
        <v>-8.3807722618327807E-2</v>
      </c>
      <c r="M66" s="6">
        <f t="shared" si="8"/>
        <v>-9.8260238839779857E-2</v>
      </c>
      <c r="N66" s="6">
        <f t="shared" si="8"/>
        <v>0.27637372882681954</v>
      </c>
      <c r="O66" s="6">
        <f t="shared" si="8"/>
        <v>-1.5194613487850561E-2</v>
      </c>
      <c r="Q66" s="6">
        <f t="shared" si="9"/>
        <v>1.1403300880940215E-2</v>
      </c>
      <c r="R66" s="6">
        <f t="shared" si="9"/>
        <v>-0.11937143040419274</v>
      </c>
      <c r="S66" s="6">
        <f t="shared" si="9"/>
        <v>-3.591063414528195E-3</v>
      </c>
      <c r="T66" s="6">
        <f t="shared" si="9"/>
        <v>-3.7661565955289023E-2</v>
      </c>
      <c r="V66" s="6">
        <f t="shared" si="10"/>
        <v>-0.11094978537307276</v>
      </c>
      <c r="W66" s="6">
        <f t="shared" si="10"/>
        <v>-1.7692926529977449E-5</v>
      </c>
      <c r="X66" s="6">
        <f t="shared" si="10"/>
        <v>8.4821131852517828E-2</v>
      </c>
      <c r="Y66" s="6">
        <f t="shared" si="10"/>
        <v>-3.6405887303639028E-2</v>
      </c>
      <c r="AA66" s="6">
        <f t="shared" si="11"/>
        <v>0.10220265293720177</v>
      </c>
      <c r="AB66" s="6">
        <f t="shared" si="11"/>
        <v>8.7039506461074279E-2</v>
      </c>
      <c r="AC66" s="6">
        <f t="shared" si="11"/>
        <v>9.0732794183526977E-2</v>
      </c>
      <c r="AD66" s="6">
        <f t="shared" si="11"/>
        <v>9.4313964604774592E-2</v>
      </c>
    </row>
    <row r="67" spans="1:30" x14ac:dyDescent="0.2">
      <c r="A67">
        <v>2021</v>
      </c>
      <c r="B67" s="6">
        <f t="shared" ref="B67:E71" si="12">+B44/B43-1</f>
        <v>-2.3828245864426556E-2</v>
      </c>
      <c r="C67" s="6">
        <f t="shared" si="12"/>
        <v>-0.20334614801378315</v>
      </c>
      <c r="D67" s="6">
        <f t="shared" si="12"/>
        <v>-7.5820320345688974E-2</v>
      </c>
      <c r="E67" s="6">
        <f t="shared" si="12"/>
        <v>-7.8289477271491825E-2</v>
      </c>
      <c r="G67" s="6">
        <f t="shared" ref="G67:J71" si="13">+G44/G43-1</f>
        <v>4.2863996889147993E-2</v>
      </c>
      <c r="H67" s="6">
        <f t="shared" si="13"/>
        <v>9.0690443647038155E-2</v>
      </c>
      <c r="I67" s="6">
        <f t="shared" si="13"/>
        <v>0.16056965231209097</v>
      </c>
      <c r="J67" s="6">
        <f t="shared" si="13"/>
        <v>7.8776746697742484E-2</v>
      </c>
      <c r="L67" s="6">
        <f t="shared" ref="L67:O71" si="14">+L44/L43-1</f>
        <v>0.12286037501684066</v>
      </c>
      <c r="M67" s="6">
        <f t="shared" si="14"/>
        <v>0.11540572768800517</v>
      </c>
      <c r="N67" s="6">
        <f t="shared" si="14"/>
        <v>9.4950844023282022E-2</v>
      </c>
      <c r="O67" s="6">
        <f t="shared" si="14"/>
        <v>0.11256519098321727</v>
      </c>
      <c r="Q67" s="6">
        <f t="shared" ref="Q67:T71" si="15">+Q44/Q43-1</f>
        <v>-6.9143915831853087E-2</v>
      </c>
      <c r="R67" s="6">
        <f t="shared" si="15"/>
        <v>0.10248890265033439</v>
      </c>
      <c r="S67" s="6">
        <f t="shared" si="15"/>
        <v>-0.18428277761483847</v>
      </c>
      <c r="T67" s="6">
        <f t="shared" si="15"/>
        <v>-4.526275245795941E-2</v>
      </c>
      <c r="V67" s="6">
        <f t="shared" ref="V67:Y71" si="16">+V44/V43-1</f>
        <v>0.16311919248648032</v>
      </c>
      <c r="W67" s="6">
        <f t="shared" si="16"/>
        <v>0.29023156639036785</v>
      </c>
      <c r="X67" s="6">
        <f t="shared" si="16"/>
        <v>-4.2582934103106984E-3</v>
      </c>
      <c r="Y67" s="6">
        <f t="shared" si="16"/>
        <v>0.16992551977758508</v>
      </c>
      <c r="AA67" s="6">
        <f t="shared" ref="AA67:AD71" si="17">+AA44/AA43-1</f>
        <v>-9.773281937100764E-2</v>
      </c>
      <c r="AB67" s="6">
        <f t="shared" si="17"/>
        <v>-0.14478077458167737</v>
      </c>
      <c r="AC67" s="6">
        <f t="shared" si="17"/>
        <v>4.706434566997908E-2</v>
      </c>
      <c r="AD67" s="6">
        <f t="shared" si="17"/>
        <v>-8.8624308592839429E-2</v>
      </c>
    </row>
    <row r="68" spans="1:30" x14ac:dyDescent="0.2">
      <c r="A68">
        <v>2022</v>
      </c>
      <c r="B68" s="6">
        <f t="shared" si="12"/>
        <v>0.12692987999305827</v>
      </c>
      <c r="C68" s="6">
        <f t="shared" si="12"/>
        <v>0.1658051520438899</v>
      </c>
      <c r="D68" s="6">
        <f t="shared" si="12"/>
        <v>-0.33500881609907507</v>
      </c>
      <c r="E68" s="6">
        <f t="shared" si="12"/>
        <v>-9.5389018653843083E-3</v>
      </c>
      <c r="G68" s="6">
        <f t="shared" si="13"/>
        <v>0.17441340926282467</v>
      </c>
      <c r="H68" s="6">
        <f t="shared" si="13"/>
        <v>0.26819720375995426</v>
      </c>
      <c r="I68" s="6">
        <f t="shared" si="13"/>
        <v>-5.0960184133479691E-2</v>
      </c>
      <c r="J68" s="6">
        <f t="shared" si="13"/>
        <v>0.16651875522719561</v>
      </c>
      <c r="L68" s="6">
        <f t="shared" si="14"/>
        <v>0.11861803893448508</v>
      </c>
      <c r="M68" s="6">
        <f t="shared" si="14"/>
        <v>0.2066060435054442</v>
      </c>
      <c r="N68" s="6">
        <f t="shared" si="14"/>
        <v>-0.20656209926995184</v>
      </c>
      <c r="O68" s="6">
        <f t="shared" si="14"/>
        <v>6.5979648296290661E-2</v>
      </c>
      <c r="Q68" s="6">
        <f t="shared" si="15"/>
        <v>-6.8697443325764773E-3</v>
      </c>
      <c r="R68" s="6">
        <f t="shared" si="15"/>
        <v>8.4872867463459123E-3</v>
      </c>
      <c r="S68" s="6">
        <f t="shared" si="15"/>
        <v>6.8631425583410177E-2</v>
      </c>
      <c r="T68" s="6">
        <f t="shared" si="15"/>
        <v>1.5801374848648075E-2</v>
      </c>
      <c r="V68" s="6">
        <f t="shared" si="16"/>
        <v>0.15097695117048437</v>
      </c>
      <c r="W68" s="6">
        <f t="shared" si="16"/>
        <v>0.26491902420932334</v>
      </c>
      <c r="X68" s="6">
        <f t="shared" si="16"/>
        <v>-2.0057926762965361E-2</v>
      </c>
      <c r="Y68" s="6">
        <f t="shared" si="16"/>
        <v>0.16205650288932461</v>
      </c>
      <c r="AA68" s="6">
        <f t="shared" si="17"/>
        <v>-5.9820372909031194E-2</v>
      </c>
      <c r="AB68" s="6">
        <f t="shared" si="17"/>
        <v>0.16974645480449313</v>
      </c>
      <c r="AC68" s="6">
        <f t="shared" si="17"/>
        <v>8.785142033818083E-5</v>
      </c>
      <c r="AD68" s="6">
        <f t="shared" si="17"/>
        <v>3.4159505124975897E-2</v>
      </c>
    </row>
    <row r="69" spans="1:30" ht="15" x14ac:dyDescent="0.25">
      <c r="A69" s="5">
        <v>2023</v>
      </c>
      <c r="B69" s="4">
        <f t="shared" si="12"/>
        <v>7.694883869617053E-2</v>
      </c>
      <c r="C69" s="4">
        <f t="shared" si="12"/>
        <v>0.23028095025714923</v>
      </c>
      <c r="D69" s="4">
        <f t="shared" si="12"/>
        <v>0.20442472649548415</v>
      </c>
      <c r="E69" s="4">
        <f t="shared" si="12"/>
        <v>0.13687535511877935</v>
      </c>
      <c r="G69" s="4">
        <f t="shared" si="13"/>
        <v>-4.7249912920420356E-2</v>
      </c>
      <c r="H69" s="4">
        <f t="shared" si="13"/>
        <v>2.1094110143276668E-2</v>
      </c>
      <c r="I69" s="4">
        <f t="shared" si="13"/>
        <v>-0.11021998364753938</v>
      </c>
      <c r="J69" s="4">
        <f t="shared" si="13"/>
        <v>-3.0735112596147474E-2</v>
      </c>
      <c r="L69" s="4">
        <f t="shared" si="14"/>
        <v>0.1356642356938087</v>
      </c>
      <c r="M69" s="4">
        <f t="shared" si="14"/>
        <v>0.19683841883216302</v>
      </c>
      <c r="N69" s="4">
        <f t="shared" si="14"/>
        <v>-0.24410110557846254</v>
      </c>
      <c r="O69" s="4">
        <f t="shared" si="14"/>
        <v>8.717321265662803E-2</v>
      </c>
      <c r="Q69" s="4">
        <f t="shared" si="15"/>
        <v>2.399276268935302E-2</v>
      </c>
      <c r="R69" s="4">
        <f t="shared" si="15"/>
        <v>7.2291257727944203E-2</v>
      </c>
      <c r="S69" s="4">
        <f t="shared" si="15"/>
        <v>0.30227654559665695</v>
      </c>
      <c r="T69" s="4">
        <f t="shared" si="15"/>
        <v>0.10766164425210301</v>
      </c>
      <c r="V69" s="4">
        <f t="shared" si="16"/>
        <v>2.9006064677317367E-2</v>
      </c>
      <c r="W69" s="4">
        <f t="shared" si="16"/>
        <v>8.3134387302824075E-2</v>
      </c>
      <c r="X69" s="4">
        <f t="shared" si="16"/>
        <v>4.7375430131116891E-2</v>
      </c>
      <c r="Y69" s="4">
        <f t="shared" si="16"/>
        <v>5.4083009093790491E-2</v>
      </c>
      <c r="AA69" s="4">
        <f t="shared" si="17"/>
        <v>-6.8314488051822719E-3</v>
      </c>
      <c r="AB69" s="4">
        <f t="shared" si="17"/>
        <v>0.203272546660201</v>
      </c>
      <c r="AC69" s="4">
        <f t="shared" si="17"/>
        <v>-0.16840744891559678</v>
      </c>
      <c r="AD69" s="4">
        <f t="shared" si="17"/>
        <v>4.3963293047048158E-2</v>
      </c>
    </row>
    <row r="70" spans="1:30" x14ac:dyDescent="0.2">
      <c r="A70" s="16">
        <v>2024</v>
      </c>
      <c r="B70" s="19">
        <f t="shared" si="12"/>
        <v>-0.12889830593467644</v>
      </c>
      <c r="C70" s="19">
        <f t="shared" si="12"/>
        <v>-0.15203485214139334</v>
      </c>
      <c r="D70" s="19">
        <f t="shared" si="12"/>
        <v>-0.26593248273681447</v>
      </c>
      <c r="E70" s="19">
        <f t="shared" si="12"/>
        <v>-0.16464734635247713</v>
      </c>
      <c r="G70" s="19">
        <f t="shared" si="13"/>
        <v>-0.2644488958176423</v>
      </c>
      <c r="H70" s="19">
        <f t="shared" si="13"/>
        <v>-5.9997876639563241E-2</v>
      </c>
      <c r="I70" s="19">
        <f t="shared" si="13"/>
        <v>-0.16094712718665782</v>
      </c>
      <c r="J70" s="19">
        <f t="shared" si="13"/>
        <v>-0.16970732110187814</v>
      </c>
      <c r="L70" s="19">
        <f t="shared" si="14"/>
        <v>-7.4003698598479883E-2</v>
      </c>
      <c r="M70" s="19">
        <f t="shared" si="14"/>
        <v>-0.12008019230802036</v>
      </c>
      <c r="N70" s="19">
        <f t="shared" si="14"/>
        <v>9.9120714904488594E-2</v>
      </c>
      <c r="O70" s="19">
        <f t="shared" si="14"/>
        <v>-7.2025471806038022E-2</v>
      </c>
      <c r="Q70" s="19">
        <f t="shared" si="15"/>
        <v>-7.1864958997381989E-2</v>
      </c>
      <c r="R70" s="19">
        <f t="shared" si="15"/>
        <v>-0.11662216302791051</v>
      </c>
      <c r="S70" s="19">
        <f t="shared" si="15"/>
        <v>2.7437207153822252E-2</v>
      </c>
      <c r="T70" s="19">
        <f t="shared" si="15"/>
        <v>-5.9839361024041082E-2</v>
      </c>
      <c r="V70" s="19">
        <f t="shared" si="16"/>
        <v>-5.7655696326878614E-2</v>
      </c>
      <c r="W70" s="19">
        <f t="shared" si="16"/>
        <v>-0.27803071772556853</v>
      </c>
      <c r="X70" s="19">
        <f t="shared" si="16"/>
        <v>0.10222608151883139</v>
      </c>
      <c r="Y70" s="19">
        <f t="shared" si="16"/>
        <v>-0.12556372639686264</v>
      </c>
      <c r="AA70" s="19">
        <f t="shared" si="17"/>
        <v>-0.15935968311097415</v>
      </c>
      <c r="AB70" s="19">
        <f t="shared" si="17"/>
        <v>-7.7550515592560321E-2</v>
      </c>
      <c r="AC70" s="19">
        <f t="shared" si="17"/>
        <v>-0.22688544754531959</v>
      </c>
      <c r="AD70" s="19">
        <f t="shared" si="17"/>
        <v>-0.13270607371977916</v>
      </c>
    </row>
    <row r="71" spans="1:30" x14ac:dyDescent="0.2">
      <c r="A71" s="16">
        <v>2025</v>
      </c>
      <c r="B71" s="19">
        <f t="shared" si="12"/>
        <v>6.4697399486912666E-4</v>
      </c>
      <c r="C71" s="19">
        <f t="shared" si="12"/>
        <v>-0.12418395945845495</v>
      </c>
      <c r="D71" s="19">
        <f t="shared" si="12"/>
        <v>-9.850111923842908E-2</v>
      </c>
      <c r="E71" s="19">
        <f t="shared" si="12"/>
        <v>-4.8415563455087129E-2</v>
      </c>
      <c r="G71" s="19">
        <f t="shared" si="13"/>
        <v>4.8519891952961469E-2</v>
      </c>
      <c r="H71" s="19">
        <f t="shared" si="13"/>
        <v>-0.19630486919999879</v>
      </c>
      <c r="I71" s="19">
        <f t="shared" si="13"/>
        <v>0.11211387013710539</v>
      </c>
      <c r="J71" s="19">
        <f t="shared" si="13"/>
        <v>-5.2597435105713575E-2</v>
      </c>
      <c r="L71" s="19">
        <f t="shared" si="14"/>
        <v>-9.3126360915869011E-2</v>
      </c>
      <c r="M71" s="19">
        <f t="shared" si="14"/>
        <v>-0.13726298541632265</v>
      </c>
      <c r="N71" s="19">
        <f t="shared" si="14"/>
        <v>-0.11130620630515797</v>
      </c>
      <c r="O71" s="19">
        <f t="shared" si="14"/>
        <v>-0.11575911149488849</v>
      </c>
      <c r="Q71" s="19">
        <f t="shared" si="15"/>
        <v>-2.1039709560628284E-2</v>
      </c>
      <c r="R71" s="19">
        <f t="shared" si="15"/>
        <v>-3.9288442408369595E-2</v>
      </c>
      <c r="S71" s="19">
        <f t="shared" si="15"/>
        <v>-0.32372916092242932</v>
      </c>
      <c r="T71" s="19">
        <f t="shared" si="15"/>
        <v>-0.11949814979774454</v>
      </c>
      <c r="V71" s="19">
        <f t="shared" si="16"/>
        <v>-6.74167729722569E-2</v>
      </c>
      <c r="W71" s="19">
        <f t="shared" si="16"/>
        <v>-9.1455040803713472E-2</v>
      </c>
      <c r="X71" s="19">
        <f t="shared" si="16"/>
        <v>-0.1431168787205308</v>
      </c>
      <c r="Y71" s="19">
        <f t="shared" si="16"/>
        <v>-9.0662401928571001E-2</v>
      </c>
      <c r="AA71" s="19">
        <f t="shared" si="17"/>
        <v>9.3568790231794985E-3</v>
      </c>
      <c r="AB71" s="19">
        <f t="shared" si="17"/>
        <v>-0.18615587980508075</v>
      </c>
      <c r="AC71" s="19">
        <f t="shared" si="17"/>
        <v>0.30117320358595756</v>
      </c>
      <c r="AD71" s="19">
        <f t="shared" si="17"/>
        <v>-4.3872567825748443E-2</v>
      </c>
    </row>
    <row r="73" spans="1:30" ht="15" x14ac:dyDescent="0.25">
      <c r="A73" s="1" t="s">
        <v>20</v>
      </c>
    </row>
    <row r="74" spans="1:30" x14ac:dyDescent="0.2">
      <c r="A74" s="23" t="s">
        <v>69</v>
      </c>
      <c r="B74" s="24">
        <f>+(B48/B46)^(1/2)-1</f>
        <v>-6.6369840778335742E-2</v>
      </c>
      <c r="C74" s="24">
        <f t="shared" ref="C74:E74" si="18">+(C48/C46)^(1/2)-1</f>
        <v>-0.13822190889141839</v>
      </c>
      <c r="D74" s="24">
        <f t="shared" si="18"/>
        <v>-0.18651303316144829</v>
      </c>
      <c r="E74" s="24">
        <f t="shared" si="18"/>
        <v>-0.10842353988147724</v>
      </c>
      <c r="G74" s="24">
        <f t="shared" ref="G74:J74" si="19">+(G48/G46)^(1/2)-1</f>
        <v>-0.12179731025055085</v>
      </c>
      <c r="H74" s="24">
        <f t="shared" si="19"/>
        <v>-0.13081927685524164</v>
      </c>
      <c r="I74" s="24">
        <f t="shared" si="19"/>
        <v>-3.4017423741969144E-2</v>
      </c>
      <c r="J74" s="24">
        <f t="shared" si="19"/>
        <v>-0.11308319803883027</v>
      </c>
      <c r="L74" s="24">
        <f t="shared" ref="L74:O74" si="20">+(L48/L46)^(1/2)-1</f>
        <v>-8.3614908659878751E-2</v>
      </c>
      <c r="M74" s="24">
        <f t="shared" si="20"/>
        <v>-0.12871394596193497</v>
      </c>
      <c r="N74" s="24">
        <f t="shared" si="20"/>
        <v>-1.1677300747849451E-2</v>
      </c>
      <c r="O74" s="24">
        <f t="shared" si="20"/>
        <v>-9.4156182711202407E-2</v>
      </c>
      <c r="Q74" s="24">
        <f t="shared" ref="Q74:T74" si="21">+(Q48/Q46)^(1/2)-1</f>
        <v>-4.6791025374350981E-2</v>
      </c>
      <c r="R74" s="24">
        <f t="shared" si="21"/>
        <v>-7.8766426089788344E-2</v>
      </c>
      <c r="S74" s="24">
        <f t="shared" si="21"/>
        <v>-0.16643787143283006</v>
      </c>
      <c r="T74" s="24">
        <f t="shared" si="21"/>
        <v>-9.0157605897776105E-2</v>
      </c>
      <c r="V74" s="24">
        <f t="shared" ref="V74:Y74" si="22">+(V48/V46)^(1/2)-1</f>
        <v>-6.2548939042314067E-2</v>
      </c>
      <c r="W74" s="24">
        <f t="shared" si="22"/>
        <v>-0.19009781324841724</v>
      </c>
      <c r="X74" s="24">
        <f t="shared" si="22"/>
        <v>-2.8156944209871471E-2</v>
      </c>
      <c r="Y74" s="24">
        <f t="shared" si="22"/>
        <v>-0.10828380035753093</v>
      </c>
      <c r="AA74" s="24">
        <f t="shared" ref="AA74:AD74" si="23">+(AA48/AA46)^(1/2)-1</f>
        <v>-7.8856098844396816E-2</v>
      </c>
      <c r="AB74" s="24">
        <f t="shared" si="23"/>
        <v>-0.13355318163096153</v>
      </c>
      <c r="AC74" s="24">
        <f t="shared" si="23"/>
        <v>2.9735484829001013E-3</v>
      </c>
      <c r="AD74" s="24">
        <f t="shared" si="23"/>
        <v>-8.9371911988965658E-2</v>
      </c>
    </row>
  </sheetData>
  <mergeCells count="12">
    <mergeCell ref="G28:J28"/>
    <mergeCell ref="B28:E28"/>
    <mergeCell ref="B51:E51"/>
    <mergeCell ref="G51:J51"/>
    <mergeCell ref="AA28:AD28"/>
    <mergeCell ref="AA51:AD51"/>
    <mergeCell ref="L28:O28"/>
    <mergeCell ref="L51:O51"/>
    <mergeCell ref="Q28:T28"/>
    <mergeCell ref="Q51:T51"/>
    <mergeCell ref="V28:Y28"/>
    <mergeCell ref="V51:Y51"/>
  </mergeCells>
  <pageMargins left="0.7" right="0.7" top="0.75" bottom="0.75" header="0.3" footer="0.3"/>
  <pageSetup orientation="portrait" horizontalDpi="300" verticalDpi="300" r:id="rId1"/>
  <ignoredErrors>
    <ignoredError sqref="E31:E4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D837-C090-459B-ADD2-2BE32AF7F065}">
  <dimension ref="A1:Y74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  <col min="11" max="11" width="7.75" customWidth="1"/>
    <col min="12" max="15" width="20.625" customWidth="1"/>
    <col min="16" max="16" width="7.75" customWidth="1"/>
    <col min="17" max="20" width="20.625" customWidth="1"/>
    <col min="21" max="21" width="7.75" customWidth="1"/>
    <col min="22" max="25" width="20.625" customWidth="1"/>
    <col min="26" max="26" width="7.75" customWidth="1"/>
  </cols>
  <sheetData>
    <row r="1" spans="2:10" ht="23.25" x14ac:dyDescent="0.35">
      <c r="B1" s="37" t="s">
        <v>61</v>
      </c>
    </row>
    <row r="2" spans="2:10" x14ac:dyDescent="0.2">
      <c r="B2" t="s">
        <v>0</v>
      </c>
      <c r="C2" s="2">
        <f>+LastUpdate</f>
        <v>45372</v>
      </c>
    </row>
    <row r="4" spans="2:10" ht="15" x14ac:dyDescent="0.25">
      <c r="B4" s="34" t="s">
        <v>66</v>
      </c>
      <c r="G4" s="1"/>
      <c r="I4" s="12"/>
      <c r="J4" s="25"/>
    </row>
    <row r="5" spans="2:10" ht="15" x14ac:dyDescent="0.25">
      <c r="B5" s="1"/>
      <c r="G5" s="1"/>
      <c r="I5" s="12"/>
      <c r="J5" s="25"/>
    </row>
    <row r="28" spans="1:25" ht="18" x14ac:dyDescent="0.25">
      <c r="B28" s="41" t="s">
        <v>34</v>
      </c>
      <c r="C28" s="41"/>
      <c r="D28" s="41"/>
      <c r="E28" s="41"/>
      <c r="G28" s="41" t="s">
        <v>35</v>
      </c>
      <c r="H28" s="41"/>
      <c r="I28" s="41"/>
      <c r="J28" s="41"/>
      <c r="L28" s="41" t="s">
        <v>36</v>
      </c>
      <c r="M28" s="41"/>
      <c r="N28" s="41"/>
      <c r="O28" s="41"/>
      <c r="Q28" s="41" t="s">
        <v>37</v>
      </c>
      <c r="R28" s="41"/>
      <c r="S28" s="41"/>
      <c r="T28" s="41"/>
      <c r="V28" s="41" t="s">
        <v>38</v>
      </c>
      <c r="W28" s="41"/>
      <c r="X28" s="41"/>
      <c r="Y28" s="41"/>
    </row>
    <row r="29" spans="1:25" ht="10.5" customHeight="1" x14ac:dyDescent="0.3">
      <c r="B29" s="28"/>
      <c r="C29" s="28"/>
      <c r="D29" s="28"/>
      <c r="E29" s="28"/>
      <c r="G29" s="28"/>
      <c r="H29" s="28"/>
      <c r="I29" s="28"/>
      <c r="J29" s="28"/>
      <c r="L29" s="28"/>
      <c r="M29" s="28"/>
      <c r="N29" s="28"/>
      <c r="O29" s="28"/>
      <c r="Q29" s="28"/>
      <c r="R29" s="28"/>
      <c r="S29" s="28"/>
      <c r="T29" s="28"/>
      <c r="V29" s="28"/>
      <c r="W29" s="28"/>
      <c r="X29" s="28"/>
      <c r="Y29" s="28"/>
    </row>
    <row r="30" spans="1:25" ht="15" x14ac:dyDescent="0.25">
      <c r="B30" s="26" t="s">
        <v>8</v>
      </c>
      <c r="C30" s="26" t="s">
        <v>9</v>
      </c>
      <c r="D30" s="26" t="s">
        <v>10</v>
      </c>
      <c r="E30" s="26" t="s">
        <v>27</v>
      </c>
      <c r="G30" s="26" t="s">
        <v>8</v>
      </c>
      <c r="H30" s="26" t="s">
        <v>9</v>
      </c>
      <c r="I30" s="26" t="s">
        <v>10</v>
      </c>
      <c r="J30" s="26" t="s">
        <v>27</v>
      </c>
      <c r="L30" s="26" t="s">
        <v>8</v>
      </c>
      <c r="M30" s="26" t="s">
        <v>9</v>
      </c>
      <c r="N30" s="26" t="s">
        <v>10</v>
      </c>
      <c r="O30" s="26" t="s">
        <v>27</v>
      </c>
      <c r="Q30" s="26" t="s">
        <v>8</v>
      </c>
      <c r="R30" s="26" t="s">
        <v>9</v>
      </c>
      <c r="S30" s="26" t="s">
        <v>10</v>
      </c>
      <c r="T30" s="26" t="s">
        <v>27</v>
      </c>
      <c r="V30" s="26" t="s">
        <v>8</v>
      </c>
      <c r="W30" s="26" t="s">
        <v>9</v>
      </c>
      <c r="X30" s="26" t="s">
        <v>10</v>
      </c>
      <c r="Y30" s="26" t="s">
        <v>27</v>
      </c>
    </row>
    <row r="31" spans="1:25" x14ac:dyDescent="0.2">
      <c r="A31">
        <v>2008</v>
      </c>
      <c r="B31" s="33">
        <v>14.308904304579999</v>
      </c>
      <c r="C31" s="33">
        <v>6.1500642372600014</v>
      </c>
      <c r="D31" s="33">
        <v>2.6569491049700003</v>
      </c>
      <c r="E31" s="32">
        <f>+SUM(B31:D31)</f>
        <v>23.115917646810001</v>
      </c>
      <c r="G31" s="33">
        <v>1.2466454498499999</v>
      </c>
      <c r="H31" s="33">
        <v>1.15961980848</v>
      </c>
      <c r="I31" s="33">
        <v>0.88908621555000023</v>
      </c>
      <c r="J31" s="32">
        <f>+SUM(G31:I31)</f>
        <v>3.2953514738800003</v>
      </c>
      <c r="L31" s="33">
        <v>2.9863200265700001</v>
      </c>
      <c r="M31" s="33">
        <v>4.4921687720700012</v>
      </c>
      <c r="N31" s="33">
        <v>0.72090548484999994</v>
      </c>
      <c r="O31" s="32">
        <f>+SUM(L31:N31)</f>
        <v>8.1993942834900011</v>
      </c>
      <c r="Q31" s="33">
        <v>4.0974730935399997</v>
      </c>
      <c r="R31" s="33">
        <v>4.1441534487799991</v>
      </c>
      <c r="S31" s="33">
        <v>1.4586476124899999</v>
      </c>
      <c r="T31" s="32">
        <f>+SUM(Q31:S31)</f>
        <v>9.700274154809998</v>
      </c>
      <c r="V31" s="33">
        <v>8.5633304826599961</v>
      </c>
      <c r="W31" s="33">
        <v>21.07850417916001</v>
      </c>
      <c r="X31" s="33">
        <v>7.0075009398000008</v>
      </c>
      <c r="Y31" s="32">
        <f>+SUM(V31:X31)</f>
        <v>36.64933560162001</v>
      </c>
    </row>
    <row r="32" spans="1:25" x14ac:dyDescent="0.2">
      <c r="A32">
        <v>2009</v>
      </c>
      <c r="B32" s="33">
        <v>11.578310858830001</v>
      </c>
      <c r="C32" s="33">
        <v>6.3788826549299982</v>
      </c>
      <c r="D32" s="33">
        <v>2.1242204821700001</v>
      </c>
      <c r="E32" s="32">
        <f t="shared" ref="E32:E48" si="0">+SUM(B32:D32)</f>
        <v>20.081413995929999</v>
      </c>
      <c r="G32" s="33">
        <v>1.0540324029400001</v>
      </c>
      <c r="H32" s="33">
        <v>1.17880057028</v>
      </c>
      <c r="I32" s="33">
        <v>1.2283373028600002</v>
      </c>
      <c r="J32" s="32">
        <f t="shared" ref="J32:J48" si="1">+SUM(G32:I32)</f>
        <v>3.4611702760799998</v>
      </c>
      <c r="L32" s="33">
        <v>3.1140358740799998</v>
      </c>
      <c r="M32" s="33">
        <v>5.7178045348200017</v>
      </c>
      <c r="N32" s="33">
        <v>0.98119667048999992</v>
      </c>
      <c r="O32" s="32">
        <f t="shared" ref="O32:O48" si="2">+SUM(L32:N32)</f>
        <v>9.8130370793900017</v>
      </c>
      <c r="Q32" s="33">
        <v>2.6120806486300001</v>
      </c>
      <c r="R32" s="33">
        <v>3.8148784296000002</v>
      </c>
      <c r="S32" s="33">
        <v>0.90647364235999994</v>
      </c>
      <c r="T32" s="32">
        <f t="shared" ref="T32:T48" si="3">+SUM(Q32:S32)</f>
        <v>7.3334327205900003</v>
      </c>
      <c r="V32" s="33">
        <v>7.1379736991300025</v>
      </c>
      <c r="W32" s="33">
        <v>18.148533302610016</v>
      </c>
      <c r="X32" s="33">
        <v>7.8499041874800053</v>
      </c>
      <c r="Y32" s="32">
        <f t="shared" ref="Y32:Y48" si="4">+SUM(V32:X32)</f>
        <v>33.136411189220027</v>
      </c>
    </row>
    <row r="33" spans="1:25" x14ac:dyDescent="0.2">
      <c r="A33">
        <v>2010</v>
      </c>
      <c r="B33" s="33">
        <v>12.903692463020001</v>
      </c>
      <c r="C33" s="33">
        <v>4.8372363023200009</v>
      </c>
      <c r="D33" s="33">
        <v>2.1368437378800005</v>
      </c>
      <c r="E33" s="32">
        <f t="shared" si="0"/>
        <v>19.877772503220001</v>
      </c>
      <c r="G33" s="33">
        <v>0.94809135838000014</v>
      </c>
      <c r="H33" s="33">
        <v>1.46126408199</v>
      </c>
      <c r="I33" s="33">
        <v>1.3992587109600001</v>
      </c>
      <c r="J33" s="32">
        <f t="shared" si="1"/>
        <v>3.8086141513300005</v>
      </c>
      <c r="L33" s="33">
        <v>2.7630959289799999</v>
      </c>
      <c r="M33" s="33">
        <v>4.1462917381399995</v>
      </c>
      <c r="N33" s="33">
        <v>1.1254657616099999</v>
      </c>
      <c r="O33" s="32">
        <f t="shared" si="2"/>
        <v>8.0348534287299991</v>
      </c>
      <c r="Q33" s="33">
        <v>3.5322048002399997</v>
      </c>
      <c r="R33" s="33">
        <v>3.4308018882699995</v>
      </c>
      <c r="S33" s="33">
        <v>1.1767884905300001</v>
      </c>
      <c r="T33" s="32">
        <f t="shared" si="3"/>
        <v>8.1397951790400001</v>
      </c>
      <c r="V33" s="33">
        <v>7.7613662784400006</v>
      </c>
      <c r="W33" s="33">
        <v>15.839424812909986</v>
      </c>
      <c r="X33" s="33">
        <v>8.3869696106899951</v>
      </c>
      <c r="Y33" s="32">
        <f t="shared" si="4"/>
        <v>31.987760702039981</v>
      </c>
    </row>
    <row r="34" spans="1:25" x14ac:dyDescent="0.2">
      <c r="A34">
        <v>2011</v>
      </c>
      <c r="B34" s="33">
        <v>15.687478833979995</v>
      </c>
      <c r="C34" s="33">
        <v>6.8704891616000001</v>
      </c>
      <c r="D34" s="33">
        <v>3.8700661422600011</v>
      </c>
      <c r="E34" s="32">
        <f t="shared" si="0"/>
        <v>26.428034137839994</v>
      </c>
      <c r="G34" s="33">
        <v>1.6810711559899998</v>
      </c>
      <c r="H34" s="33">
        <v>1.7848712342100004</v>
      </c>
      <c r="I34" s="33">
        <v>1.9274462993399999</v>
      </c>
      <c r="J34" s="32">
        <f t="shared" si="1"/>
        <v>5.3933886895400001</v>
      </c>
      <c r="L34" s="33">
        <v>3.9957511915899997</v>
      </c>
      <c r="M34" s="33">
        <v>2.5374375827000009</v>
      </c>
      <c r="N34" s="33">
        <v>1.4036400817800001</v>
      </c>
      <c r="O34" s="32">
        <f t="shared" si="2"/>
        <v>7.93682885607</v>
      </c>
      <c r="Q34" s="33">
        <v>5.222249389129999</v>
      </c>
      <c r="R34" s="33">
        <v>3.5467947631699999</v>
      </c>
      <c r="S34" s="33">
        <v>1.7432277269800001</v>
      </c>
      <c r="T34" s="32">
        <f t="shared" si="3"/>
        <v>10.51227187928</v>
      </c>
      <c r="V34" s="33">
        <v>11.051806572669999</v>
      </c>
      <c r="W34" s="33">
        <v>18.211026857309996</v>
      </c>
      <c r="X34" s="33">
        <v>8.2371758823500034</v>
      </c>
      <c r="Y34" s="32">
        <f t="shared" si="4"/>
        <v>37.50000931233</v>
      </c>
    </row>
    <row r="35" spans="1:25" x14ac:dyDescent="0.2">
      <c r="A35">
        <v>2012</v>
      </c>
      <c r="B35" s="33">
        <v>17.648949462380006</v>
      </c>
      <c r="C35" s="33">
        <v>11.978197959299999</v>
      </c>
      <c r="D35" s="33">
        <v>3.8928322028299998</v>
      </c>
      <c r="E35" s="32">
        <f t="shared" si="0"/>
        <v>33.519979624510007</v>
      </c>
      <c r="G35" s="33">
        <v>2.13005980344</v>
      </c>
      <c r="H35" s="33">
        <v>1.8198653016399999</v>
      </c>
      <c r="I35" s="33">
        <v>1.07310570871</v>
      </c>
      <c r="J35" s="32">
        <f t="shared" si="1"/>
        <v>5.0230308137900002</v>
      </c>
      <c r="L35" s="33">
        <v>4.5389305428100002</v>
      </c>
      <c r="M35" s="33">
        <v>2.8015490537900001</v>
      </c>
      <c r="N35" s="33">
        <v>1.36964883456</v>
      </c>
      <c r="O35" s="32">
        <f t="shared" si="2"/>
        <v>8.7101284311599994</v>
      </c>
      <c r="Q35" s="33">
        <v>6.3714894968799998</v>
      </c>
      <c r="R35" s="33">
        <v>4.41693579914</v>
      </c>
      <c r="S35" s="33">
        <v>2.1933380771600004</v>
      </c>
      <c r="T35" s="32">
        <f t="shared" si="3"/>
        <v>12.98176337318</v>
      </c>
      <c r="V35" s="33">
        <v>12.809022844039994</v>
      </c>
      <c r="W35" s="33">
        <v>22.070489517419997</v>
      </c>
      <c r="X35" s="33">
        <v>8.4420076364700005</v>
      </c>
      <c r="Y35" s="32">
        <f t="shared" si="4"/>
        <v>43.32151999792999</v>
      </c>
    </row>
    <row r="36" spans="1:25" x14ac:dyDescent="0.2">
      <c r="A36">
        <v>2013</v>
      </c>
      <c r="B36" s="33">
        <v>21.853323393099998</v>
      </c>
      <c r="C36" s="33">
        <v>13.4380103875</v>
      </c>
      <c r="D36" s="33">
        <v>3.6484664016000004</v>
      </c>
      <c r="E36" s="32">
        <f t="shared" si="0"/>
        <v>38.939800182200003</v>
      </c>
      <c r="G36" s="33">
        <v>2.27035446411</v>
      </c>
      <c r="H36" s="33">
        <v>1.1701297023600001</v>
      </c>
      <c r="I36" s="33">
        <v>0.74419052683999987</v>
      </c>
      <c r="J36" s="32">
        <f t="shared" si="1"/>
        <v>4.1846746933099999</v>
      </c>
      <c r="L36" s="33">
        <v>3.9384706913200005</v>
      </c>
      <c r="M36" s="33">
        <v>2.99353217661</v>
      </c>
      <c r="N36" s="33">
        <v>1.9814309387199995</v>
      </c>
      <c r="O36" s="32">
        <f t="shared" si="2"/>
        <v>8.9134338066499996</v>
      </c>
      <c r="Q36" s="33">
        <v>5.5235987573400003</v>
      </c>
      <c r="R36" s="33">
        <v>4.889326349790001</v>
      </c>
      <c r="S36" s="33">
        <v>1.9805478393600002</v>
      </c>
      <c r="T36" s="32">
        <f t="shared" si="3"/>
        <v>12.39347294649</v>
      </c>
      <c r="V36" s="33">
        <v>13.250387910360001</v>
      </c>
      <c r="W36" s="33">
        <v>20.162978627080001</v>
      </c>
      <c r="X36" s="33">
        <v>8.8229359213499983</v>
      </c>
      <c r="Y36" s="32">
        <f t="shared" si="4"/>
        <v>42.236302458789993</v>
      </c>
    </row>
    <row r="37" spans="1:25" x14ac:dyDescent="0.2">
      <c r="A37">
        <v>2014</v>
      </c>
      <c r="B37" s="33">
        <v>26.15094190536</v>
      </c>
      <c r="C37" s="33">
        <v>9.5437923244200018</v>
      </c>
      <c r="D37" s="33">
        <v>5.8452292997899962</v>
      </c>
      <c r="E37" s="32">
        <f t="shared" si="0"/>
        <v>41.539963529570002</v>
      </c>
      <c r="G37" s="33">
        <v>3.38420363508</v>
      </c>
      <c r="H37" s="33">
        <v>0.97243072639999995</v>
      </c>
      <c r="I37" s="33">
        <v>1.1381128457200003</v>
      </c>
      <c r="J37" s="32">
        <f t="shared" si="1"/>
        <v>5.4947472072000005</v>
      </c>
      <c r="L37" s="33">
        <v>5.2848164898199999</v>
      </c>
      <c r="M37" s="33">
        <v>2.9430778629199996</v>
      </c>
      <c r="N37" s="33">
        <v>1.9776167628199999</v>
      </c>
      <c r="O37" s="32">
        <f t="shared" si="2"/>
        <v>10.20551111556</v>
      </c>
      <c r="Q37" s="33">
        <v>6.39778365004</v>
      </c>
      <c r="R37" s="33">
        <v>4.5982113991200002</v>
      </c>
      <c r="S37" s="33">
        <v>2.1761382529300004</v>
      </c>
      <c r="T37" s="32">
        <f t="shared" si="3"/>
        <v>13.172133302090002</v>
      </c>
      <c r="V37" s="33">
        <v>15.367019731799997</v>
      </c>
      <c r="W37" s="33">
        <v>21.620013405390004</v>
      </c>
      <c r="X37" s="33">
        <v>10.152501702990001</v>
      </c>
      <c r="Y37" s="32">
        <f t="shared" si="4"/>
        <v>47.139534840180005</v>
      </c>
    </row>
    <row r="38" spans="1:25" x14ac:dyDescent="0.2">
      <c r="A38">
        <v>2015</v>
      </c>
      <c r="B38" s="33">
        <v>29.14295425916</v>
      </c>
      <c r="C38" s="33">
        <v>9.8014858414899972</v>
      </c>
      <c r="D38" s="33">
        <v>7.4644203971300014</v>
      </c>
      <c r="E38" s="32">
        <f t="shared" si="0"/>
        <v>46.408860497779997</v>
      </c>
      <c r="G38" s="33">
        <v>4.2306100101300004</v>
      </c>
      <c r="H38" s="33">
        <v>1.3185405806500001</v>
      </c>
      <c r="I38" s="33">
        <v>1.2975728518000003</v>
      </c>
      <c r="J38" s="32">
        <f t="shared" si="1"/>
        <v>6.8467234425800001</v>
      </c>
      <c r="L38" s="33">
        <v>7.4226715522999989</v>
      </c>
      <c r="M38" s="33">
        <v>2.6553195667399998</v>
      </c>
      <c r="N38" s="33">
        <v>2.5960456230900002</v>
      </c>
      <c r="O38" s="32">
        <f t="shared" si="2"/>
        <v>12.674036742129999</v>
      </c>
      <c r="Q38" s="33">
        <v>8.1987306685499988</v>
      </c>
      <c r="R38" s="33">
        <v>3.8842874368399993</v>
      </c>
      <c r="S38" s="33">
        <v>3.2623909573100001</v>
      </c>
      <c r="T38" s="32">
        <f t="shared" si="3"/>
        <v>15.345409062699998</v>
      </c>
      <c r="V38" s="33">
        <v>23.985319156639992</v>
      </c>
      <c r="W38" s="33">
        <v>22.474729714980011</v>
      </c>
      <c r="X38" s="33">
        <v>12.745119045529997</v>
      </c>
      <c r="Y38" s="32">
        <f t="shared" si="4"/>
        <v>59.20516791715</v>
      </c>
    </row>
    <row r="39" spans="1:25" x14ac:dyDescent="0.2">
      <c r="A39">
        <v>2016</v>
      </c>
      <c r="B39" s="33">
        <v>35.498203339719993</v>
      </c>
      <c r="C39" s="33">
        <v>9.8837934399100043</v>
      </c>
      <c r="D39" s="33">
        <v>8.2472144937799978</v>
      </c>
      <c r="E39" s="32">
        <f t="shared" si="0"/>
        <v>53.62921127341</v>
      </c>
      <c r="G39" s="33">
        <v>5.19085584796</v>
      </c>
      <c r="H39" s="33">
        <v>1.50955425198</v>
      </c>
      <c r="I39" s="33">
        <v>1.3526784846799997</v>
      </c>
      <c r="J39" s="32">
        <f t="shared" si="1"/>
        <v>8.0530885846199993</v>
      </c>
      <c r="L39" s="33">
        <v>10.514546301059999</v>
      </c>
      <c r="M39" s="33">
        <v>3.1759799602299994</v>
      </c>
      <c r="N39" s="33">
        <v>2.53371289687</v>
      </c>
      <c r="O39" s="32">
        <f t="shared" si="2"/>
        <v>16.22423915816</v>
      </c>
      <c r="Q39" s="33">
        <v>11.19702667088</v>
      </c>
      <c r="R39" s="33">
        <v>4.6070185902499992</v>
      </c>
      <c r="S39" s="33">
        <v>3.1969808578299999</v>
      </c>
      <c r="T39" s="32">
        <f t="shared" si="3"/>
        <v>19.001026118959999</v>
      </c>
      <c r="V39" s="33">
        <v>37.789834086390016</v>
      </c>
      <c r="W39" s="33">
        <v>24.887662304559989</v>
      </c>
      <c r="X39" s="33">
        <v>14.750320458339996</v>
      </c>
      <c r="Y39" s="32">
        <f t="shared" si="4"/>
        <v>77.427816849289997</v>
      </c>
    </row>
    <row r="40" spans="1:25" x14ac:dyDescent="0.2">
      <c r="A40">
        <v>2017</v>
      </c>
      <c r="B40" s="33">
        <v>42.774476589640003</v>
      </c>
      <c r="C40" s="33">
        <v>12.401502442510001</v>
      </c>
      <c r="D40" s="33">
        <v>9.8188278038299988</v>
      </c>
      <c r="E40" s="32">
        <f t="shared" si="0"/>
        <v>64.99480683598</v>
      </c>
      <c r="G40" s="33">
        <v>6.9894957126899993</v>
      </c>
      <c r="H40" s="33">
        <v>2.0430799571199998</v>
      </c>
      <c r="I40" s="33">
        <v>1.8282334252200003</v>
      </c>
      <c r="J40" s="32">
        <f t="shared" si="1"/>
        <v>10.86080909503</v>
      </c>
      <c r="L40" s="33">
        <v>12.507213425400002</v>
      </c>
      <c r="M40" s="33">
        <v>4.2992628742300019</v>
      </c>
      <c r="N40" s="33">
        <v>2.9944885998599995</v>
      </c>
      <c r="O40" s="32">
        <f t="shared" si="2"/>
        <v>19.800964899490001</v>
      </c>
      <c r="Q40" s="33">
        <v>14.738965145609997</v>
      </c>
      <c r="R40" s="33">
        <v>7.289915238929999</v>
      </c>
      <c r="S40" s="33">
        <v>3.72780973344</v>
      </c>
      <c r="T40" s="32">
        <f t="shared" si="3"/>
        <v>25.756690117979996</v>
      </c>
      <c r="V40" s="33">
        <v>51.858464505239994</v>
      </c>
      <c r="W40" s="33">
        <v>27.790419503110016</v>
      </c>
      <c r="X40" s="33">
        <v>17.237892021920011</v>
      </c>
      <c r="Y40" s="32">
        <f t="shared" si="4"/>
        <v>96.886776030270028</v>
      </c>
    </row>
    <row r="41" spans="1:25" x14ac:dyDescent="0.2">
      <c r="A41">
        <v>2018</v>
      </c>
      <c r="B41" s="33">
        <v>39.543489758979995</v>
      </c>
      <c r="C41" s="33">
        <v>10.691385291</v>
      </c>
      <c r="D41" s="33">
        <v>9.5415406048299989</v>
      </c>
      <c r="E41" s="32">
        <f t="shared" si="0"/>
        <v>59.776415654809988</v>
      </c>
      <c r="G41" s="33">
        <v>7.2794554208500006</v>
      </c>
      <c r="H41" s="33">
        <v>2.5952871382700002</v>
      </c>
      <c r="I41" s="33">
        <v>2.3599991175299997</v>
      </c>
      <c r="J41" s="32">
        <f t="shared" si="1"/>
        <v>12.234741676650001</v>
      </c>
      <c r="L41" s="33">
        <v>14.13633775213</v>
      </c>
      <c r="M41" s="33">
        <v>3.6850316350499996</v>
      </c>
      <c r="N41" s="33">
        <v>3.3163043893700004</v>
      </c>
      <c r="O41" s="32">
        <f t="shared" si="2"/>
        <v>21.137673776549999</v>
      </c>
      <c r="Q41" s="33">
        <v>18.481864359379998</v>
      </c>
      <c r="R41" s="33">
        <v>8.1041306113800022</v>
      </c>
      <c r="S41" s="33">
        <v>4.5558993261900005</v>
      </c>
      <c r="T41" s="32">
        <f t="shared" si="3"/>
        <v>31.141894296949999</v>
      </c>
      <c r="V41" s="33">
        <v>49.326734576710003</v>
      </c>
      <c r="W41" s="33">
        <v>30.125199041259986</v>
      </c>
      <c r="X41" s="33">
        <v>21.23710165464</v>
      </c>
      <c r="Y41" s="32">
        <f t="shared" si="4"/>
        <v>100.68903527260998</v>
      </c>
    </row>
    <row r="42" spans="1:25" x14ac:dyDescent="0.2">
      <c r="A42">
        <v>2019</v>
      </c>
      <c r="B42" s="33">
        <v>30.691065579109996</v>
      </c>
      <c r="C42" s="33">
        <v>10.359596795829997</v>
      </c>
      <c r="D42" s="33">
        <v>9.3682106682800015</v>
      </c>
      <c r="E42" s="32">
        <f t="shared" si="0"/>
        <v>50.418873043219989</v>
      </c>
      <c r="G42" s="33">
        <v>4.6328821626599996</v>
      </c>
      <c r="H42" s="33">
        <v>2.9612171415899993</v>
      </c>
      <c r="I42" s="33">
        <v>2.5416956121199998</v>
      </c>
      <c r="J42" s="32">
        <f t="shared" si="1"/>
        <v>10.135794916369999</v>
      </c>
      <c r="L42" s="33">
        <v>13.796236379029999</v>
      </c>
      <c r="M42" s="33">
        <v>2.7834096752900002</v>
      </c>
      <c r="N42" s="33">
        <v>3.6476667900000002</v>
      </c>
      <c r="O42" s="32">
        <f t="shared" si="2"/>
        <v>20.227312844319997</v>
      </c>
      <c r="Q42" s="33">
        <v>19.700940641379997</v>
      </c>
      <c r="R42" s="33">
        <v>11.843652085970001</v>
      </c>
      <c r="S42" s="33">
        <v>5.6678091117299987</v>
      </c>
      <c r="T42" s="32">
        <f t="shared" si="3"/>
        <v>37.212401839080002</v>
      </c>
      <c r="V42" s="33">
        <v>42.429827779270013</v>
      </c>
      <c r="W42" s="33">
        <v>35.111320490400033</v>
      </c>
      <c r="X42" s="33">
        <v>23.343271925389999</v>
      </c>
      <c r="Y42" s="32">
        <f t="shared" si="4"/>
        <v>100.88442019506004</v>
      </c>
    </row>
    <row r="43" spans="1:25" x14ac:dyDescent="0.2">
      <c r="A43">
        <v>2020</v>
      </c>
      <c r="B43" s="33">
        <v>29.78011651856</v>
      </c>
      <c r="C43" s="33">
        <v>9.1498794775699999</v>
      </c>
      <c r="D43" s="33">
        <v>7.0825600624499998</v>
      </c>
      <c r="E43" s="32">
        <f t="shared" si="0"/>
        <v>46.012556058580003</v>
      </c>
      <c r="G43" s="33">
        <v>4.3035463360800001</v>
      </c>
      <c r="H43" s="33">
        <v>3.9212239980399999</v>
      </c>
      <c r="I43" s="33">
        <v>1.7988262231200003</v>
      </c>
      <c r="J43" s="32">
        <f t="shared" si="1"/>
        <v>10.023596557240001</v>
      </c>
      <c r="L43" s="33">
        <v>10.133427378210001</v>
      </c>
      <c r="M43" s="33">
        <v>4.2705421664600003</v>
      </c>
      <c r="N43" s="33">
        <v>4.8723927849799997</v>
      </c>
      <c r="O43" s="32">
        <f t="shared" si="2"/>
        <v>19.276362329650002</v>
      </c>
      <c r="Q43" s="33">
        <v>17.391274702490001</v>
      </c>
      <c r="R43" s="33">
        <v>15.093673554609996</v>
      </c>
      <c r="S43" s="33">
        <v>7.5482140276499976</v>
      </c>
      <c r="T43" s="32">
        <f t="shared" si="3"/>
        <v>40.033162284749999</v>
      </c>
      <c r="V43" s="33">
        <v>44.843956275120036</v>
      </c>
      <c r="W43" s="33">
        <v>35.891466076309996</v>
      </c>
      <c r="X43" s="33">
        <v>24.690386293289997</v>
      </c>
      <c r="Y43" s="32">
        <f t="shared" si="4"/>
        <v>105.42580864472004</v>
      </c>
    </row>
    <row r="44" spans="1:25" x14ac:dyDescent="0.2">
      <c r="A44">
        <v>2021</v>
      </c>
      <c r="B44" s="33">
        <v>36.605964488079991</v>
      </c>
      <c r="C44" s="33">
        <v>8.2589960572700001</v>
      </c>
      <c r="D44" s="33">
        <v>7.4342063888999999</v>
      </c>
      <c r="E44" s="32">
        <f t="shared" si="0"/>
        <v>52.299166934249989</v>
      </c>
      <c r="G44" s="33">
        <v>7.3750677846000006</v>
      </c>
      <c r="H44" s="33">
        <v>2.9606151104499996</v>
      </c>
      <c r="I44" s="33">
        <v>1.8054785364300001</v>
      </c>
      <c r="J44" s="32">
        <f t="shared" si="1"/>
        <v>12.14116143148</v>
      </c>
      <c r="L44" s="33">
        <v>13.252085885510001</v>
      </c>
      <c r="M44" s="33">
        <v>6.519034242470001</v>
      </c>
      <c r="N44" s="33">
        <v>6.7963301170100001</v>
      </c>
      <c r="O44" s="32">
        <f t="shared" si="2"/>
        <v>26.567450244990003</v>
      </c>
      <c r="Q44" s="33">
        <v>16.8884436102</v>
      </c>
      <c r="R44" s="33">
        <v>10.455659593779998</v>
      </c>
      <c r="S44" s="33">
        <v>7.5265148678100005</v>
      </c>
      <c r="T44" s="32">
        <f t="shared" si="3"/>
        <v>34.870618071789998</v>
      </c>
      <c r="V44" s="33">
        <v>50.03381304688002</v>
      </c>
      <c r="W44" s="33">
        <v>41.39125875118998</v>
      </c>
      <c r="X44" s="33">
        <v>25.203738523300004</v>
      </c>
      <c r="Y44" s="32">
        <f t="shared" si="4"/>
        <v>116.62881032137001</v>
      </c>
    </row>
    <row r="45" spans="1:25" x14ac:dyDescent="0.2">
      <c r="A45">
        <v>2022</v>
      </c>
      <c r="B45" s="33">
        <v>49.310605815709998</v>
      </c>
      <c r="C45" s="33">
        <v>12.367961795220003</v>
      </c>
      <c r="D45" s="33">
        <v>7.7135469782199992</v>
      </c>
      <c r="E45" s="32">
        <f t="shared" si="0"/>
        <v>69.392114589149998</v>
      </c>
      <c r="G45" s="33">
        <v>8.1767058188600004</v>
      </c>
      <c r="H45" s="33">
        <v>4.4829055722199991</v>
      </c>
      <c r="I45" s="33">
        <v>2.2358000875099999</v>
      </c>
      <c r="J45" s="32">
        <f t="shared" si="1"/>
        <v>14.895411478589999</v>
      </c>
      <c r="L45" s="33">
        <v>14.525355235389997</v>
      </c>
      <c r="M45" s="33">
        <v>6.1507568857699999</v>
      </c>
      <c r="N45" s="33">
        <v>5.2176924198599997</v>
      </c>
      <c r="O45" s="32">
        <f t="shared" si="2"/>
        <v>25.893804541019996</v>
      </c>
      <c r="Q45" s="33">
        <v>20.16214749892</v>
      </c>
      <c r="R45" s="33">
        <v>9.4975713813500011</v>
      </c>
      <c r="S45" s="33">
        <v>8.5965406367000003</v>
      </c>
      <c r="T45" s="32">
        <f t="shared" si="3"/>
        <v>38.256259516969997</v>
      </c>
      <c r="V45" s="33">
        <v>64.340948851040025</v>
      </c>
      <c r="W45" s="33">
        <v>59.502310538979991</v>
      </c>
      <c r="X45" s="33">
        <v>26.186608757599991</v>
      </c>
      <c r="Y45" s="32">
        <f t="shared" si="4"/>
        <v>150.02986814762002</v>
      </c>
    </row>
    <row r="46" spans="1:25" ht="15" x14ac:dyDescent="0.25">
      <c r="A46" s="10">
        <v>2023</v>
      </c>
      <c r="B46" s="31">
        <v>37.829454736610003</v>
      </c>
      <c r="C46" s="31">
        <v>12.745944705689999</v>
      </c>
      <c r="D46" s="31">
        <v>5.6733200835300011</v>
      </c>
      <c r="E46" s="30">
        <f t="shared" si="0"/>
        <v>56.248719525830005</v>
      </c>
      <c r="G46" s="31">
        <v>4.6016400540100006</v>
      </c>
      <c r="H46" s="31">
        <v>6.3011853088600009</v>
      </c>
      <c r="I46" s="31">
        <v>1.7596347453800001</v>
      </c>
      <c r="J46" s="30">
        <f t="shared" si="1"/>
        <v>12.66246010825</v>
      </c>
      <c r="L46" s="31">
        <v>12.18628910148</v>
      </c>
      <c r="M46" s="31">
        <v>6.3212357630299998</v>
      </c>
      <c r="N46" s="31">
        <v>2.4899824052199997</v>
      </c>
      <c r="O46" s="30">
        <f t="shared" si="2"/>
        <v>20.997507269730001</v>
      </c>
      <c r="Q46" s="31">
        <v>17.020067309789997</v>
      </c>
      <c r="R46" s="31">
        <v>13.469776255740001</v>
      </c>
      <c r="S46" s="31">
        <v>7.75260244525</v>
      </c>
      <c r="T46" s="30">
        <f t="shared" si="3"/>
        <v>38.24244601078</v>
      </c>
      <c r="V46" s="31">
        <v>51.693737630840012</v>
      </c>
      <c r="W46" s="31">
        <v>60.825639137150098</v>
      </c>
      <c r="X46" s="31">
        <v>24.36154357261</v>
      </c>
      <c r="Y46" s="30">
        <f t="shared" si="4"/>
        <v>136.88092034060011</v>
      </c>
    </row>
    <row r="47" spans="1:25" x14ac:dyDescent="0.2">
      <c r="A47" s="16">
        <v>2024</v>
      </c>
      <c r="B47" s="29">
        <v>27.848542983760005</v>
      </c>
      <c r="C47" s="29">
        <v>11.100532098739993</v>
      </c>
      <c r="D47" s="29">
        <v>5.0390557244099989</v>
      </c>
      <c r="E47" s="29">
        <f>+SUM(B47:D47)</f>
        <v>43.98813080691</v>
      </c>
      <c r="G47" s="29">
        <v>3.5669509251500005</v>
      </c>
      <c r="H47" s="29">
        <v>4.3836057091500003</v>
      </c>
      <c r="I47" s="29">
        <v>0.98757041002000001</v>
      </c>
      <c r="J47" s="29">
        <f>+SUM(G47:I47)</f>
        <v>8.9381270443200016</v>
      </c>
      <c r="L47" s="29">
        <v>8.8260292345099955</v>
      </c>
      <c r="M47" s="29">
        <v>5.79324417683</v>
      </c>
      <c r="N47" s="29">
        <v>3.91390784756</v>
      </c>
      <c r="O47" s="29">
        <f>+SUM(L47:N47)</f>
        <v>18.533181258899997</v>
      </c>
      <c r="Q47" s="29">
        <v>12.33199521533</v>
      </c>
      <c r="R47" s="29">
        <v>12.135991589109995</v>
      </c>
      <c r="S47" s="29">
        <v>6.7584942703300008</v>
      </c>
      <c r="T47" s="29">
        <f>+SUM(Q47:S47)</f>
        <v>31.226481074769996</v>
      </c>
      <c r="V47" s="29">
        <v>31.989899178420011</v>
      </c>
      <c r="W47" s="29">
        <v>61.951653698509979</v>
      </c>
      <c r="X47" s="29">
        <v>24.742112578939988</v>
      </c>
      <c r="Y47" s="29">
        <f>+SUM(V47:X47)</f>
        <v>118.68366545586997</v>
      </c>
    </row>
    <row r="48" spans="1:25" x14ac:dyDescent="0.2">
      <c r="A48" s="16">
        <v>2025</v>
      </c>
      <c r="B48" s="29">
        <v>33.781217244379981</v>
      </c>
      <c r="C48" s="29">
        <v>10.879274142080003</v>
      </c>
      <c r="D48" s="29">
        <v>5.7069311911900025</v>
      </c>
      <c r="E48" s="29">
        <f t="shared" si="0"/>
        <v>50.367422577649982</v>
      </c>
      <c r="G48" s="29">
        <v>4.9948377280200003</v>
      </c>
      <c r="H48" s="29">
        <v>3.4256706203400005</v>
      </c>
      <c r="I48" s="29">
        <v>1.2571471138900003</v>
      </c>
      <c r="J48" s="29">
        <f t="shared" si="1"/>
        <v>9.6776554622500015</v>
      </c>
      <c r="L48" s="29">
        <v>9.6249479182399984</v>
      </c>
      <c r="M48" s="29">
        <v>4.8458065529499992</v>
      </c>
      <c r="N48" s="29">
        <v>4.2184716842400016</v>
      </c>
      <c r="O48" s="29">
        <f t="shared" si="2"/>
        <v>18.689226155429999</v>
      </c>
      <c r="Q48" s="29">
        <v>14.385932272459998</v>
      </c>
      <c r="R48" s="29">
        <v>8.4070255484899992</v>
      </c>
      <c r="S48" s="29">
        <v>6.6198810544499977</v>
      </c>
      <c r="T48" s="29">
        <f t="shared" si="3"/>
        <v>29.412838875399995</v>
      </c>
      <c r="V48" s="29">
        <v>40.245729983589932</v>
      </c>
      <c r="W48" s="29">
        <v>46.668912154620017</v>
      </c>
      <c r="X48" s="29">
        <v>21.690839360150015</v>
      </c>
      <c r="Y48" s="29">
        <f t="shared" si="4"/>
        <v>108.60548149835998</v>
      </c>
    </row>
    <row r="49" spans="1:25" x14ac:dyDescent="0.2">
      <c r="B49" s="36"/>
    </row>
    <row r="50" spans="1:25" x14ac:dyDescent="0.2">
      <c r="B50" s="36"/>
    </row>
    <row r="51" spans="1:25" ht="18" x14ac:dyDescent="0.25">
      <c r="B51" s="41" t="s">
        <v>39</v>
      </c>
      <c r="C51" s="41"/>
      <c r="D51" s="41"/>
      <c r="E51" s="41"/>
      <c r="G51" s="41" t="s">
        <v>40</v>
      </c>
      <c r="H51" s="41"/>
      <c r="I51" s="41"/>
      <c r="J51" s="41"/>
      <c r="L51" s="41" t="s">
        <v>41</v>
      </c>
      <c r="M51" s="41"/>
      <c r="N51" s="41"/>
      <c r="O51" s="41"/>
      <c r="Q51" s="41" t="s">
        <v>42</v>
      </c>
      <c r="R51" s="41"/>
      <c r="S51" s="41"/>
      <c r="T51" s="41"/>
      <c r="V51" s="41" t="s">
        <v>43</v>
      </c>
      <c r="W51" s="41"/>
      <c r="X51" s="41"/>
      <c r="Y51" s="41"/>
    </row>
    <row r="52" spans="1:25" ht="10.5" customHeight="1" x14ac:dyDescent="0.3">
      <c r="B52" s="28"/>
      <c r="C52" s="28"/>
      <c r="D52" s="28"/>
      <c r="E52" s="28"/>
      <c r="G52" s="28"/>
      <c r="H52" s="28"/>
      <c r="I52" s="28"/>
      <c r="J52" s="28"/>
      <c r="L52" s="28"/>
      <c r="M52" s="28"/>
      <c r="N52" s="28"/>
      <c r="O52" s="28"/>
      <c r="Q52" s="28"/>
      <c r="R52" s="28"/>
      <c r="S52" s="28"/>
      <c r="T52" s="28"/>
      <c r="V52" s="28"/>
      <c r="W52" s="28"/>
      <c r="X52" s="28"/>
      <c r="Y52" s="28"/>
    </row>
    <row r="53" spans="1:25" ht="15" x14ac:dyDescent="0.25">
      <c r="B53" s="26" t="s">
        <v>8</v>
      </c>
      <c r="C53" s="26" t="s">
        <v>9</v>
      </c>
      <c r="D53" s="26" t="s">
        <v>10</v>
      </c>
      <c r="E53" s="26" t="s">
        <v>27</v>
      </c>
      <c r="G53" s="26" t="s">
        <v>8</v>
      </c>
      <c r="H53" s="26" t="s">
        <v>9</v>
      </c>
      <c r="I53" s="26" t="s">
        <v>10</v>
      </c>
      <c r="J53" s="26" t="s">
        <v>27</v>
      </c>
      <c r="L53" s="26" t="s">
        <v>8</v>
      </c>
      <c r="M53" s="26" t="s">
        <v>9</v>
      </c>
      <c r="N53" s="26" t="s">
        <v>10</v>
      </c>
      <c r="O53" s="26" t="s">
        <v>27</v>
      </c>
      <c r="Q53" s="26" t="s">
        <v>8</v>
      </c>
      <c r="R53" s="26" t="s">
        <v>9</v>
      </c>
      <c r="S53" s="26" t="s">
        <v>10</v>
      </c>
      <c r="T53" s="26" t="s">
        <v>27</v>
      </c>
      <c r="V53" s="26" t="s">
        <v>8</v>
      </c>
      <c r="W53" s="26" t="s">
        <v>9</v>
      </c>
      <c r="X53" s="26" t="s">
        <v>10</v>
      </c>
      <c r="Y53" s="26" t="s">
        <v>27</v>
      </c>
    </row>
    <row r="54" spans="1:25" x14ac:dyDescent="0.2">
      <c r="A54">
        <v>2008</v>
      </c>
      <c r="B54" s="15"/>
      <c r="C54" s="15"/>
      <c r="D54" s="15"/>
      <c r="E54" s="15"/>
      <c r="G54" s="15"/>
      <c r="H54" s="15"/>
      <c r="I54" s="15"/>
      <c r="J54" s="15"/>
      <c r="L54" s="15"/>
      <c r="M54" s="15"/>
      <c r="N54" s="15"/>
      <c r="O54" s="15"/>
      <c r="Q54" s="15"/>
      <c r="R54" s="15"/>
      <c r="S54" s="15"/>
      <c r="T54" s="15"/>
      <c r="V54" s="15"/>
      <c r="W54" s="15"/>
      <c r="X54" s="15"/>
      <c r="Y54" s="15"/>
    </row>
    <row r="55" spans="1:25" x14ac:dyDescent="0.2">
      <c r="A55">
        <v>2009</v>
      </c>
      <c r="B55" s="6">
        <f t="shared" ref="B55:E55" si="5">+B32/B31-1</f>
        <v>-0.19083176374839461</v>
      </c>
      <c r="C55" s="6">
        <f t="shared" si="5"/>
        <v>3.7205858157335348E-2</v>
      </c>
      <c r="D55" s="6">
        <f t="shared" si="5"/>
        <v>-0.20050388688420706</v>
      </c>
      <c r="E55" s="6">
        <f t="shared" si="5"/>
        <v>-0.13127333715426881</v>
      </c>
      <c r="G55" s="6">
        <f t="shared" ref="G55:J55" si="6">+G32/G31-1</f>
        <v>-0.15450507354210097</v>
      </c>
      <c r="H55" s="6">
        <f t="shared" si="6"/>
        <v>1.6540560673192983E-2</v>
      </c>
      <c r="I55" s="6">
        <f t="shared" si="6"/>
        <v>0.38157276693367126</v>
      </c>
      <c r="J55" s="6">
        <f t="shared" si="6"/>
        <v>5.0319003455119082E-2</v>
      </c>
      <c r="L55" s="6">
        <f t="shared" ref="L55:O55" si="7">+L32/L31-1</f>
        <v>4.2766966156902564E-2</v>
      </c>
      <c r="M55" s="6">
        <f t="shared" si="7"/>
        <v>0.27283831595339292</v>
      </c>
      <c r="N55" s="6">
        <f t="shared" si="7"/>
        <v>0.36106145827723757</v>
      </c>
      <c r="O55" s="6">
        <f t="shared" si="7"/>
        <v>0.19680024403133922</v>
      </c>
      <c r="Q55" s="6">
        <f t="shared" ref="Q55:T55" si="8">+Q32/Q31-1</f>
        <v>-0.36251426452362601</v>
      </c>
      <c r="R55" s="6">
        <f t="shared" si="8"/>
        <v>-7.9455315361677603E-2</v>
      </c>
      <c r="S55" s="6">
        <f t="shared" si="8"/>
        <v>-0.37855199940128481</v>
      </c>
      <c r="T55" s="6">
        <f t="shared" si="8"/>
        <v>-0.24399737537792898</v>
      </c>
      <c r="V55" s="6">
        <f t="shared" ref="V55:Y71" si="9">+V32/V31-1</f>
        <v>-0.16644888182421758</v>
      </c>
      <c r="W55" s="6">
        <f t="shared" si="9"/>
        <v>-0.13900278936523447</v>
      </c>
      <c r="X55" s="6">
        <f t="shared" si="9"/>
        <v>0.1202145037035196</v>
      </c>
      <c r="Y55" s="6">
        <f t="shared" si="9"/>
        <v>-9.5852335512589759E-2</v>
      </c>
    </row>
    <row r="56" spans="1:25" x14ac:dyDescent="0.2">
      <c r="A56">
        <v>2010</v>
      </c>
      <c r="B56" s="6">
        <f t="shared" ref="B56:E56" si="10">+B33/B32-1</f>
        <v>0.11447106752875102</v>
      </c>
      <c r="C56" s="6">
        <f t="shared" si="10"/>
        <v>-0.24167968530013906</v>
      </c>
      <c r="D56" s="6">
        <f t="shared" si="10"/>
        <v>5.9425355399571611E-3</v>
      </c>
      <c r="E56" s="6">
        <f t="shared" si="10"/>
        <v>-1.0140794505370532E-2</v>
      </c>
      <c r="G56" s="6">
        <f t="shared" ref="G56:J56" si="11">+G33/G32-1</f>
        <v>-0.10051023504068746</v>
      </c>
      <c r="H56" s="6">
        <f t="shared" si="11"/>
        <v>0.23961942234461819</v>
      </c>
      <c r="I56" s="6">
        <f t="shared" si="11"/>
        <v>0.13914859355165299</v>
      </c>
      <c r="J56" s="6">
        <f t="shared" si="11"/>
        <v>0.1003833523161719</v>
      </c>
      <c r="L56" s="6">
        <f t="shared" ref="L56:O56" si="12">+L33/L32-1</f>
        <v>-0.11269617926404929</v>
      </c>
      <c r="M56" s="6">
        <f t="shared" si="12"/>
        <v>-0.27484549132623926</v>
      </c>
      <c r="N56" s="6">
        <f t="shared" si="12"/>
        <v>0.14703381641924396</v>
      </c>
      <c r="O56" s="6">
        <f t="shared" si="12"/>
        <v>-0.18120625004002722</v>
      </c>
      <c r="Q56" s="6">
        <f t="shared" ref="Q56:T56" si="13">+Q33/Q32-1</f>
        <v>0.35225717555565983</v>
      </c>
      <c r="R56" s="6">
        <f t="shared" si="13"/>
        <v>-0.10067857951905224</v>
      </c>
      <c r="S56" s="6">
        <f t="shared" si="13"/>
        <v>0.29820486282009995</v>
      </c>
      <c r="T56" s="6">
        <f t="shared" si="13"/>
        <v>0.10995702683492059</v>
      </c>
      <c r="V56" s="6">
        <f t="shared" si="9"/>
        <v>8.7334670256067115E-2</v>
      </c>
      <c r="W56" s="6">
        <f t="shared" si="9"/>
        <v>-0.12723388998977381</v>
      </c>
      <c r="X56" s="6">
        <f t="shared" si="9"/>
        <v>6.8416812534676241E-2</v>
      </c>
      <c r="Y56" s="6">
        <f t="shared" si="9"/>
        <v>-3.4664299661809062E-2</v>
      </c>
    </row>
    <row r="57" spans="1:25" x14ac:dyDescent="0.2">
      <c r="A57">
        <v>2011</v>
      </c>
      <c r="B57" s="6">
        <f t="shared" ref="B57:E57" si="14">+B34/B33-1</f>
        <v>0.21573564147920443</v>
      </c>
      <c r="C57" s="6">
        <f t="shared" si="14"/>
        <v>0.42033358145121524</v>
      </c>
      <c r="D57" s="6">
        <f t="shared" si="14"/>
        <v>0.81111331336729409</v>
      </c>
      <c r="E57" s="6">
        <f t="shared" si="14"/>
        <v>0.32952694440782615</v>
      </c>
      <c r="G57" s="6">
        <f t="shared" ref="G57:J57" si="15">+G34/G33-1</f>
        <v>0.77311093612585946</v>
      </c>
      <c r="H57" s="6">
        <f t="shared" si="15"/>
        <v>0.22145699480911141</v>
      </c>
      <c r="I57" s="6">
        <f t="shared" si="15"/>
        <v>0.37747671981089348</v>
      </c>
      <c r="J57" s="6">
        <f t="shared" si="15"/>
        <v>0.41610267547227986</v>
      </c>
      <c r="L57" s="6">
        <f t="shared" ref="L57:O57" si="16">+L34/L33-1</f>
        <v>0.44611381374118131</v>
      </c>
      <c r="M57" s="6">
        <f t="shared" si="16"/>
        <v>-0.38802242028481104</v>
      </c>
      <c r="N57" s="6">
        <f t="shared" si="16"/>
        <v>0.24716373403671255</v>
      </c>
      <c r="O57" s="6">
        <f t="shared" si="16"/>
        <v>-1.2199920450259305E-2</v>
      </c>
      <c r="Q57" s="6">
        <f t="shared" ref="Q57:T57" si="17">+Q34/Q33-1</f>
        <v>0.47846732691580263</v>
      </c>
      <c r="R57" s="6">
        <f t="shared" si="17"/>
        <v>3.3809260539520825E-2</v>
      </c>
      <c r="S57" s="6">
        <f t="shared" si="17"/>
        <v>0.48134328386818948</v>
      </c>
      <c r="T57" s="6">
        <f t="shared" si="17"/>
        <v>0.2914663880424333</v>
      </c>
      <c r="V57" s="6">
        <f t="shared" si="9"/>
        <v>0.42395116738278227</v>
      </c>
      <c r="W57" s="6">
        <f t="shared" si="9"/>
        <v>0.14972778825068356</v>
      </c>
      <c r="X57" s="6">
        <f t="shared" si="9"/>
        <v>-1.7860292250143073E-2</v>
      </c>
      <c r="Y57" s="6">
        <f t="shared" si="9"/>
        <v>0.17232367909825208</v>
      </c>
    </row>
    <row r="58" spans="1:25" x14ac:dyDescent="0.2">
      <c r="A58">
        <v>2012</v>
      </c>
      <c r="B58" s="6">
        <f t="shared" ref="B58:E58" si="18">+B35/B34-1</f>
        <v>0.1250341529801049</v>
      </c>
      <c r="C58" s="6">
        <f t="shared" si="18"/>
        <v>0.74342724041362374</v>
      </c>
      <c r="D58" s="6">
        <f t="shared" si="18"/>
        <v>5.8826024499685214E-3</v>
      </c>
      <c r="E58" s="6">
        <f t="shared" si="18"/>
        <v>0.26834933879987988</v>
      </c>
      <c r="G58" s="6">
        <f t="shared" ref="G58:J58" si="19">+G35/G34-1</f>
        <v>0.26708485589688569</v>
      </c>
      <c r="H58" s="6">
        <f t="shared" si="19"/>
        <v>1.9605933895555427E-2</v>
      </c>
      <c r="I58" s="6">
        <f t="shared" si="19"/>
        <v>-0.44325000957097738</v>
      </c>
      <c r="J58" s="6">
        <f t="shared" si="19"/>
        <v>-6.8668864246383077E-2</v>
      </c>
      <c r="L58" s="6">
        <f t="shared" ref="L58:O58" si="20">+L35/L34-1</f>
        <v>0.13593923274383291</v>
      </c>
      <c r="M58" s="6">
        <f t="shared" si="20"/>
        <v>0.10408589866039875</v>
      </c>
      <c r="N58" s="6">
        <f t="shared" si="20"/>
        <v>-2.4216497990634966E-2</v>
      </c>
      <c r="O58" s="6">
        <f t="shared" si="20"/>
        <v>9.7431806721974157E-2</v>
      </c>
      <c r="Q58" s="6">
        <f t="shared" ref="Q58:T58" si="21">+Q35/Q34-1</f>
        <v>0.22006610985337449</v>
      </c>
      <c r="R58" s="6">
        <f t="shared" si="21"/>
        <v>0.24533165691050551</v>
      </c>
      <c r="S58" s="6">
        <f t="shared" si="21"/>
        <v>0.25820513477018858</v>
      </c>
      <c r="T58" s="6">
        <f t="shared" si="21"/>
        <v>0.23491510895636569</v>
      </c>
      <c r="V58" s="6">
        <f t="shared" si="9"/>
        <v>0.15899810223926769</v>
      </c>
      <c r="W58" s="6">
        <f t="shared" si="9"/>
        <v>0.21192998562630705</v>
      </c>
      <c r="X58" s="6">
        <f t="shared" si="9"/>
        <v>2.4866745234722432E-2</v>
      </c>
      <c r="Y58" s="6">
        <f t="shared" si="9"/>
        <v>0.15524024639870904</v>
      </c>
    </row>
    <row r="59" spans="1:25" x14ac:dyDescent="0.2">
      <c r="A59">
        <v>2013</v>
      </c>
      <c r="B59" s="6">
        <f t="shared" ref="B59:E59" si="22">+B36/B35-1</f>
        <v>0.23822233383816505</v>
      </c>
      <c r="C59" s="6">
        <f t="shared" si="22"/>
        <v>0.1218724580408681</v>
      </c>
      <c r="D59" s="6">
        <f t="shared" si="22"/>
        <v>-6.2773268535014415E-2</v>
      </c>
      <c r="E59" s="6">
        <f t="shared" si="22"/>
        <v>0.16168925573352655</v>
      </c>
      <c r="G59" s="6">
        <f t="shared" ref="G59:J59" si="23">+G36/G35-1</f>
        <v>6.586418862204102E-2</v>
      </c>
      <c r="H59" s="6">
        <f t="shared" si="23"/>
        <v>-0.35702400540000434</v>
      </c>
      <c r="I59" s="6">
        <f t="shared" si="23"/>
        <v>-0.30650771792593956</v>
      </c>
      <c r="J59" s="6">
        <f t="shared" si="23"/>
        <v>-0.16690244427297074</v>
      </c>
      <c r="L59" s="6">
        <f t="shared" ref="L59:O59" si="24">+L36/L35-1</f>
        <v>-0.1322910420916602</v>
      </c>
      <c r="M59" s="6">
        <f t="shared" si="24"/>
        <v>6.852748930463326E-2</v>
      </c>
      <c r="N59" s="6">
        <f t="shared" si="24"/>
        <v>0.44667077335668659</v>
      </c>
      <c r="O59" s="6">
        <f t="shared" si="24"/>
        <v>2.3341260361062766E-2</v>
      </c>
      <c r="Q59" s="6">
        <f t="shared" ref="Q59:T59" si="25">+Q36/Q35-1</f>
        <v>-0.13307574939191158</v>
      </c>
      <c r="R59" s="6">
        <f t="shared" si="25"/>
        <v>0.10694983403244795</v>
      </c>
      <c r="S59" s="6">
        <f t="shared" si="25"/>
        <v>-9.7016615913369519E-2</v>
      </c>
      <c r="T59" s="6">
        <f t="shared" si="25"/>
        <v>-4.5316680775848495E-2</v>
      </c>
      <c r="V59" s="6">
        <f t="shared" si="9"/>
        <v>3.4457356481753187E-2</v>
      </c>
      <c r="W59" s="6">
        <f t="shared" si="9"/>
        <v>-8.6428118816051502E-2</v>
      </c>
      <c r="X59" s="6">
        <f t="shared" si="9"/>
        <v>4.512294957355456E-2</v>
      </c>
      <c r="Y59" s="6">
        <f t="shared" si="9"/>
        <v>-2.5050310773764406E-2</v>
      </c>
    </row>
    <row r="60" spans="1:25" x14ac:dyDescent="0.2">
      <c r="A60">
        <v>2014</v>
      </c>
      <c r="B60" s="6">
        <f t="shared" ref="B60:E60" si="26">+B37/B36-1</f>
        <v>0.19665743443017636</v>
      </c>
      <c r="C60" s="6">
        <f t="shared" si="26"/>
        <v>-0.28979126751549389</v>
      </c>
      <c r="D60" s="6">
        <f t="shared" si="26"/>
        <v>0.60210583198097334</v>
      </c>
      <c r="E60" s="6">
        <f t="shared" si="26"/>
        <v>6.677392629658585E-2</v>
      </c>
      <c r="G60" s="6">
        <f t="shared" ref="G60:J60" si="27">+G37/G36-1</f>
        <v>0.49060584528884976</v>
      </c>
      <c r="H60" s="6">
        <f t="shared" si="27"/>
        <v>-0.16895475395699033</v>
      </c>
      <c r="I60" s="6">
        <f t="shared" si="27"/>
        <v>0.52932992919526001</v>
      </c>
      <c r="J60" s="6">
        <f t="shared" si="27"/>
        <v>0.31306436220344702</v>
      </c>
      <c r="L60" s="6">
        <f t="shared" ref="L60:O60" si="28">+L37/L36-1</f>
        <v>0.34184481846398196</v>
      </c>
      <c r="M60" s="6">
        <f t="shared" si="28"/>
        <v>-1.6854441747520155E-2</v>
      </c>
      <c r="N60" s="6">
        <f t="shared" si="28"/>
        <v>-1.9249603029130036E-3</v>
      </c>
      <c r="O60" s="6">
        <f t="shared" si="28"/>
        <v>0.14495842308785956</v>
      </c>
      <c r="Q60" s="6">
        <f t="shared" ref="Q60:T60" si="29">+Q37/Q36-1</f>
        <v>0.15826364859292941</v>
      </c>
      <c r="R60" s="6">
        <f t="shared" si="29"/>
        <v>-5.954091215091506E-2</v>
      </c>
      <c r="S60" s="6">
        <f t="shared" si="29"/>
        <v>9.8755712779552862E-2</v>
      </c>
      <c r="T60" s="6">
        <f t="shared" si="29"/>
        <v>6.282826121152163E-2</v>
      </c>
      <c r="V60" s="6">
        <f t="shared" si="9"/>
        <v>0.15974112122295514</v>
      </c>
      <c r="W60" s="6">
        <f t="shared" si="9"/>
        <v>7.226287371812834E-2</v>
      </c>
      <c r="X60" s="6">
        <f t="shared" si="9"/>
        <v>0.15069425795360036</v>
      </c>
      <c r="Y60" s="6">
        <f t="shared" si="9"/>
        <v>0.11609047421170682</v>
      </c>
    </row>
    <row r="61" spans="1:25" x14ac:dyDescent="0.2">
      <c r="A61">
        <v>2015</v>
      </c>
      <c r="B61" s="6">
        <f t="shared" ref="B61:E61" si="30">+B38/B37-1</f>
        <v>0.11441317733900602</v>
      </c>
      <c r="C61" s="6">
        <f t="shared" si="30"/>
        <v>2.7001165606949318E-2</v>
      </c>
      <c r="D61" s="6">
        <f t="shared" si="30"/>
        <v>0.27701070638891423</v>
      </c>
      <c r="E61" s="6">
        <f t="shared" si="30"/>
        <v>0.11720994807191154</v>
      </c>
      <c r="G61" s="6">
        <f t="shared" ref="G61:J61" si="31">+G38/G37-1</f>
        <v>0.25010503690626518</v>
      </c>
      <c r="H61" s="6">
        <f t="shared" si="31"/>
        <v>0.35592237560337159</v>
      </c>
      <c r="I61" s="6">
        <f t="shared" si="31"/>
        <v>0.14010913476608855</v>
      </c>
      <c r="J61" s="6">
        <f t="shared" si="31"/>
        <v>0.24604885072937432</v>
      </c>
      <c r="L61" s="6">
        <f t="shared" ref="L61:O61" si="32">+L38/L37-1</f>
        <v>0.40452777624314717</v>
      </c>
      <c r="M61" s="6">
        <f t="shared" si="32"/>
        <v>-9.7774612016040208E-2</v>
      </c>
      <c r="N61" s="6">
        <f t="shared" si="32"/>
        <v>0.31271420828176355</v>
      </c>
      <c r="O61" s="6">
        <f t="shared" si="32"/>
        <v>0.24188162637012089</v>
      </c>
      <c r="Q61" s="6">
        <f t="shared" ref="Q61:T61" si="33">+Q38/Q37-1</f>
        <v>0.28149545483594762</v>
      </c>
      <c r="R61" s="6">
        <f t="shared" si="33"/>
        <v>-0.15526123101183009</v>
      </c>
      <c r="S61" s="6">
        <f t="shared" si="33"/>
        <v>0.49916530023652905</v>
      </c>
      <c r="T61" s="6">
        <f t="shared" si="33"/>
        <v>0.16499041656867885</v>
      </c>
      <c r="V61" s="6">
        <f t="shared" si="9"/>
        <v>0.56083089468581693</v>
      </c>
      <c r="W61" s="6">
        <f t="shared" si="9"/>
        <v>3.9533569825489501E-2</v>
      </c>
      <c r="X61" s="6">
        <f t="shared" si="9"/>
        <v>0.25536733884776863</v>
      </c>
      <c r="Y61" s="6">
        <f t="shared" si="9"/>
        <v>0.25595570931866085</v>
      </c>
    </row>
    <row r="62" spans="1:25" x14ac:dyDescent="0.2">
      <c r="A62">
        <v>2016</v>
      </c>
      <c r="B62" s="6">
        <f t="shared" ref="B62:E62" si="34">+B39/B38-1</f>
        <v>0.21807154566570608</v>
      </c>
      <c r="C62" s="6">
        <f t="shared" si="34"/>
        <v>8.3974613391366582E-3</v>
      </c>
      <c r="D62" s="6">
        <f t="shared" si="34"/>
        <v>0.10487004415653933</v>
      </c>
      <c r="E62" s="6">
        <f t="shared" si="34"/>
        <v>0.15558129844570079</v>
      </c>
      <c r="G62" s="6">
        <f t="shared" ref="G62:J62" si="35">+G39/G38-1</f>
        <v>0.22697574003057142</v>
      </c>
      <c r="H62" s="6">
        <f t="shared" si="35"/>
        <v>0.14486749526953213</v>
      </c>
      <c r="I62" s="6">
        <f t="shared" si="35"/>
        <v>4.2468238144437676E-2</v>
      </c>
      <c r="J62" s="6">
        <f t="shared" si="35"/>
        <v>0.17619597931144315</v>
      </c>
      <c r="L62" s="6">
        <f t="shared" ref="L62:O62" si="36">+L39/L38-1</f>
        <v>0.41654473419370786</v>
      </c>
      <c r="M62" s="6">
        <f t="shared" si="36"/>
        <v>0.19608200836226541</v>
      </c>
      <c r="N62" s="6">
        <f t="shared" si="36"/>
        <v>-2.4010643597937698E-2</v>
      </c>
      <c r="O62" s="6">
        <f t="shared" si="36"/>
        <v>0.28011615306658433</v>
      </c>
      <c r="Q62" s="6">
        <f t="shared" ref="Q62:T62" si="37">+Q39/Q38-1</f>
        <v>0.36570246341075019</v>
      </c>
      <c r="R62" s="6">
        <f t="shared" si="37"/>
        <v>0.18606531189101871</v>
      </c>
      <c r="S62" s="6">
        <f t="shared" si="37"/>
        <v>-2.0049742761037437E-2</v>
      </c>
      <c r="T62" s="6">
        <f t="shared" si="37"/>
        <v>0.23822219670544253</v>
      </c>
      <c r="V62" s="6">
        <f t="shared" si="9"/>
        <v>0.5755401810414702</v>
      </c>
      <c r="W62" s="6">
        <f t="shared" si="9"/>
        <v>0.10736202927378002</v>
      </c>
      <c r="X62" s="6">
        <f t="shared" si="9"/>
        <v>0.1573309284634159</v>
      </c>
      <c r="Y62" s="6">
        <f t="shared" si="9"/>
        <v>0.30778814710297331</v>
      </c>
    </row>
    <row r="63" spans="1:25" x14ac:dyDescent="0.2">
      <c r="A63">
        <v>2017</v>
      </c>
      <c r="B63" s="6">
        <f t="shared" ref="B63:E63" si="38">+B40/B39-1</f>
        <v>0.20497581751632965</v>
      </c>
      <c r="C63" s="6">
        <f t="shared" si="38"/>
        <v>0.2547310420747646</v>
      </c>
      <c r="D63" s="6">
        <f t="shared" si="38"/>
        <v>0.19056292415279152</v>
      </c>
      <c r="E63" s="6">
        <f t="shared" si="38"/>
        <v>0.2119291947932338</v>
      </c>
      <c r="G63" s="6">
        <f t="shared" ref="G63:J63" si="39">+G40/G39-1</f>
        <v>0.34650160154935961</v>
      </c>
      <c r="H63" s="6">
        <f t="shared" si="39"/>
        <v>0.35343261392573555</v>
      </c>
      <c r="I63" s="6">
        <f t="shared" si="39"/>
        <v>0.35156539113025187</v>
      </c>
      <c r="J63" s="6">
        <f t="shared" si="39"/>
        <v>0.34865138771380955</v>
      </c>
      <c r="L63" s="6">
        <f t="shared" ref="L63:O63" si="40">+L40/L39-1</f>
        <v>0.1895152741054662</v>
      </c>
      <c r="M63" s="6">
        <f t="shared" si="40"/>
        <v>0.35368073100771591</v>
      </c>
      <c r="N63" s="6">
        <f t="shared" si="40"/>
        <v>0.18185789856428269</v>
      </c>
      <c r="O63" s="6">
        <f t="shared" si="40"/>
        <v>0.2204556840208487</v>
      </c>
      <c r="Q63" s="6">
        <f t="shared" ref="Q63:T63" si="41">+Q40/Q39-1</f>
        <v>0.31632848423425508</v>
      </c>
      <c r="R63" s="6">
        <f t="shared" si="41"/>
        <v>0.58234986382688181</v>
      </c>
      <c r="S63" s="6">
        <f t="shared" si="41"/>
        <v>0.16604068000904726</v>
      </c>
      <c r="T63" s="6">
        <f t="shared" si="41"/>
        <v>0.35554206160892132</v>
      </c>
      <c r="V63" s="6">
        <f t="shared" si="9"/>
        <v>0.37228611236260467</v>
      </c>
      <c r="W63" s="6">
        <f t="shared" si="9"/>
        <v>0.11663438546488858</v>
      </c>
      <c r="X63" s="6">
        <f t="shared" si="9"/>
        <v>0.16864525557975352</v>
      </c>
      <c r="Y63" s="6">
        <f t="shared" si="9"/>
        <v>0.25131742018318914</v>
      </c>
    </row>
    <row r="64" spans="1:25" x14ac:dyDescent="0.2">
      <c r="A64">
        <v>2018</v>
      </c>
      <c r="B64" s="6">
        <f t="shared" ref="B64:E64" si="42">+B41/B40-1</f>
        <v>-7.5535391389045192E-2</v>
      </c>
      <c r="C64" s="6">
        <f t="shared" si="42"/>
        <v>-0.1378959653830365</v>
      </c>
      <c r="D64" s="6">
        <f t="shared" si="42"/>
        <v>-2.8240356643370323E-2</v>
      </c>
      <c r="E64" s="6">
        <f t="shared" si="42"/>
        <v>-8.0289355953300556E-2</v>
      </c>
      <c r="G64" s="6">
        <f t="shared" ref="G64:J64" si="43">+G41/G40-1</f>
        <v>4.1485068462601138E-2</v>
      </c>
      <c r="H64" s="6">
        <f t="shared" si="43"/>
        <v>0.27028172794980176</v>
      </c>
      <c r="I64" s="6">
        <f t="shared" si="43"/>
        <v>0.29086312774639778</v>
      </c>
      <c r="J64" s="6">
        <f t="shared" si="43"/>
        <v>0.12650370424508472</v>
      </c>
      <c r="L64" s="6">
        <f t="shared" ref="L64:O64" si="44">+L41/L40-1</f>
        <v>0.13025477948761366</v>
      </c>
      <c r="M64" s="6">
        <f t="shared" si="44"/>
        <v>-0.14286896548283545</v>
      </c>
      <c r="N64" s="6">
        <f t="shared" si="44"/>
        <v>0.10746936539516194</v>
      </c>
      <c r="O64" s="6">
        <f t="shared" si="44"/>
        <v>6.7507259562609834E-2</v>
      </c>
      <c r="Q64" s="6">
        <f t="shared" ref="Q64:T64" si="45">+Q41/Q40-1</f>
        <v>0.25394586233110283</v>
      </c>
      <c r="R64" s="6">
        <f t="shared" si="45"/>
        <v>0.11169065013292423</v>
      </c>
      <c r="S64" s="6">
        <f t="shared" si="45"/>
        <v>0.22213837399524272</v>
      </c>
      <c r="T64" s="6">
        <f t="shared" si="45"/>
        <v>0.20907982175903683</v>
      </c>
      <c r="V64" s="6">
        <f t="shared" si="9"/>
        <v>-4.8819994048882265E-2</v>
      </c>
      <c r="W64" s="6">
        <f t="shared" si="9"/>
        <v>8.4013828502613519E-2</v>
      </c>
      <c r="X64" s="6">
        <f t="shared" si="9"/>
        <v>0.23200108387003016</v>
      </c>
      <c r="Y64" s="6">
        <f t="shared" si="9"/>
        <v>3.924435715718344E-2</v>
      </c>
    </row>
    <row r="65" spans="1:25" x14ac:dyDescent="0.2">
      <c r="A65">
        <v>2019</v>
      </c>
      <c r="B65" s="6">
        <f t="shared" ref="B65:E65" si="46">+B42/B41-1</f>
        <v>-0.22386552714052477</v>
      </c>
      <c r="C65" s="6">
        <f t="shared" si="46"/>
        <v>-3.1033255854066133E-2</v>
      </c>
      <c r="D65" s="6">
        <f t="shared" si="46"/>
        <v>-1.8165822871649917E-2</v>
      </c>
      <c r="E65" s="6">
        <f t="shared" si="46"/>
        <v>-0.15654238396672804</v>
      </c>
      <c r="G65" s="6">
        <f t="shared" ref="G65:J65" si="47">+G42/G41-1</f>
        <v>-0.36356747932127165</v>
      </c>
      <c r="H65" s="6">
        <f t="shared" si="47"/>
        <v>0.14099788725648499</v>
      </c>
      <c r="I65" s="6">
        <f t="shared" si="47"/>
        <v>7.6990068869248418E-2</v>
      </c>
      <c r="J65" s="6">
        <f t="shared" si="47"/>
        <v>-0.1715562793030474</v>
      </c>
      <c r="L65" s="6">
        <f t="shared" ref="L65:O65" si="48">+L42/L41-1</f>
        <v>-2.4058662085146953E-2</v>
      </c>
      <c r="M65" s="6">
        <f t="shared" si="48"/>
        <v>-0.24467143000463443</v>
      </c>
      <c r="N65" s="6">
        <f t="shared" si="48"/>
        <v>9.9919175601654864E-2</v>
      </c>
      <c r="O65" s="6">
        <f t="shared" si="48"/>
        <v>-4.3068170218425461E-2</v>
      </c>
      <c r="Q65" s="6">
        <f t="shared" ref="Q65:T65" si="49">+Q42/Q41-1</f>
        <v>6.5960676817828023E-2</v>
      </c>
      <c r="R65" s="6">
        <f t="shared" si="49"/>
        <v>0.46143400864478656</v>
      </c>
      <c r="S65" s="6">
        <f t="shared" si="49"/>
        <v>0.24405934063294232</v>
      </c>
      <c r="T65" s="6">
        <f t="shared" si="49"/>
        <v>0.19493058078758363</v>
      </c>
      <c r="V65" s="6">
        <f t="shared" si="9"/>
        <v>-0.1398208670536325</v>
      </c>
      <c r="W65" s="6">
        <f t="shared" si="9"/>
        <v>0.16551331137467251</v>
      </c>
      <c r="X65" s="6">
        <f t="shared" si="9"/>
        <v>9.9174091879427051E-2</v>
      </c>
      <c r="Y65" s="6">
        <f t="shared" si="9"/>
        <v>1.9404786421983733E-3</v>
      </c>
    </row>
    <row r="66" spans="1:25" x14ac:dyDescent="0.2">
      <c r="A66">
        <v>2020</v>
      </c>
      <c r="B66" s="6">
        <f t="shared" ref="B66:E66" si="50">+B43/B42-1</f>
        <v>-2.9681245774993092E-2</v>
      </c>
      <c r="C66" s="6">
        <f t="shared" si="50"/>
        <v>-0.11677262562447788</v>
      </c>
      <c r="D66" s="6">
        <f t="shared" si="50"/>
        <v>-0.2439794200582005</v>
      </c>
      <c r="E66" s="6">
        <f t="shared" si="50"/>
        <v>-8.7394198217457419E-2</v>
      </c>
      <c r="G66" s="6">
        <f t="shared" ref="G66:J66" si="51">+G43/G42-1</f>
        <v>-7.1086596856352879E-2</v>
      </c>
      <c r="H66" s="6">
        <f t="shared" si="51"/>
        <v>0.32419333353397151</v>
      </c>
      <c r="I66" s="6">
        <f t="shared" si="51"/>
        <v>-0.29227315240174667</v>
      </c>
      <c r="J66" s="6">
        <f t="shared" si="51"/>
        <v>-1.1069517492780956E-2</v>
      </c>
      <c r="L66" s="6">
        <f t="shared" ref="L66:O66" si="52">+L43/L42-1</f>
        <v>-0.2654933490692718</v>
      </c>
      <c r="M66" s="6">
        <f t="shared" si="52"/>
        <v>0.53428444413776699</v>
      </c>
      <c r="N66" s="6">
        <f t="shared" si="52"/>
        <v>0.33575599567854164</v>
      </c>
      <c r="O66" s="6">
        <f t="shared" si="52"/>
        <v>-4.7013190629373702E-2</v>
      </c>
      <c r="Q66" s="6">
        <f t="shared" ref="Q66:T66" si="53">+Q43/Q42-1</f>
        <v>-0.11723632799739303</v>
      </c>
      <c r="R66" s="6">
        <f t="shared" si="53"/>
        <v>0.27441041370085273</v>
      </c>
      <c r="S66" s="6">
        <f t="shared" si="53"/>
        <v>0.33176927430889402</v>
      </c>
      <c r="T66" s="6">
        <f t="shared" si="53"/>
        <v>7.5801622745771624E-2</v>
      </c>
      <c r="V66" s="6">
        <f t="shared" ref="V66" si="54">+V43/V42-1</f>
        <v>5.6896966643581237E-2</v>
      </c>
      <c r="W66" s="6">
        <f t="shared" si="9"/>
        <v>2.2219203807024801E-2</v>
      </c>
      <c r="X66" s="6">
        <f t="shared" si="9"/>
        <v>5.7708892404015E-2</v>
      </c>
      <c r="Y66" s="6">
        <f t="shared" si="9"/>
        <v>4.5015756059054723E-2</v>
      </c>
    </row>
    <row r="67" spans="1:25" x14ac:dyDescent="0.2">
      <c r="A67">
        <v>2021</v>
      </c>
      <c r="B67" s="6">
        <f t="shared" ref="B67:E67" si="55">+B44/B43-1</f>
        <v>0.22920823581284133</v>
      </c>
      <c r="C67" s="6">
        <f t="shared" si="55"/>
        <v>-9.7365590714490802E-2</v>
      </c>
      <c r="D67" s="6">
        <f t="shared" si="55"/>
        <v>4.9649607394696593E-2</v>
      </c>
      <c r="E67" s="6">
        <f t="shared" si="55"/>
        <v>0.13662816009756784</v>
      </c>
      <c r="G67" s="6">
        <f t="shared" ref="G67:J67" si="56">+G44/G43-1</f>
        <v>0.71371868887968737</v>
      </c>
      <c r="H67" s="6">
        <f t="shared" si="56"/>
        <v>-0.24497679501863567</v>
      </c>
      <c r="I67" s="6">
        <f t="shared" si="56"/>
        <v>3.69814116811229E-3</v>
      </c>
      <c r="J67" s="6">
        <f t="shared" si="56"/>
        <v>0.21125799129559852</v>
      </c>
      <c r="L67" s="6">
        <f t="shared" ref="L67:O67" si="57">+L44/L43-1</f>
        <v>0.30775949645685308</v>
      </c>
      <c r="M67" s="6">
        <f t="shared" si="57"/>
        <v>0.52651208871538979</v>
      </c>
      <c r="N67" s="6">
        <f t="shared" si="57"/>
        <v>0.39486499076200765</v>
      </c>
      <c r="O67" s="6">
        <f t="shared" si="57"/>
        <v>0.37823982505896292</v>
      </c>
      <c r="Q67" s="6">
        <f t="shared" ref="Q67:T67" si="58">+Q44/Q43-1</f>
        <v>-2.8912837091694565E-2</v>
      </c>
      <c r="R67" s="6">
        <f t="shared" si="58"/>
        <v>-0.30728198433928822</v>
      </c>
      <c r="S67" s="6">
        <f t="shared" si="58"/>
        <v>-2.8747409334858309E-3</v>
      </c>
      <c r="T67" s="6">
        <f t="shared" si="58"/>
        <v>-0.12895669285977418</v>
      </c>
      <c r="V67" s="6">
        <f t="shared" ref="V67" si="59">+V44/V43-1</f>
        <v>0.11573146534886303</v>
      </c>
      <c r="W67" s="6">
        <f t="shared" ref="W67" si="60">+W44/W43-1</f>
        <v>0.15323399337287302</v>
      </c>
      <c r="X67" s="6">
        <f t="shared" si="9"/>
        <v>2.0791583570708205E-2</v>
      </c>
      <c r="Y67" s="6">
        <f t="shared" si="9"/>
        <v>0.10626431820317883</v>
      </c>
    </row>
    <row r="68" spans="1:25" x14ac:dyDescent="0.2">
      <c r="A68">
        <v>2022</v>
      </c>
      <c r="B68" s="6">
        <f t="shared" ref="B68:E68" si="61">+B45/B44-1</f>
        <v>0.34706478862937828</v>
      </c>
      <c r="C68" s="6">
        <f t="shared" si="61"/>
        <v>0.49751394836096052</v>
      </c>
      <c r="D68" s="6">
        <f t="shared" si="61"/>
        <v>3.7575038236372205E-2</v>
      </c>
      <c r="E68" s="6">
        <f t="shared" si="61"/>
        <v>0.32683020890923742</v>
      </c>
      <c r="G68" s="6">
        <f t="shared" ref="G68:J68" si="62">+G45/G44-1</f>
        <v>0.10869568357512782</v>
      </c>
      <c r="H68" s="6">
        <f t="shared" si="62"/>
        <v>0.51418046756459956</v>
      </c>
      <c r="I68" s="6">
        <f t="shared" si="62"/>
        <v>0.23834210288142277</v>
      </c>
      <c r="J68" s="6">
        <f t="shared" si="62"/>
        <v>0.22685227131307961</v>
      </c>
      <c r="L68" s="6">
        <f t="shared" ref="L68:O68" si="63">+L45/L44-1</f>
        <v>9.6080674459875448E-2</v>
      </c>
      <c r="M68" s="6">
        <f t="shared" si="63"/>
        <v>-5.6492624981283157E-2</v>
      </c>
      <c r="N68" s="6">
        <f t="shared" si="63"/>
        <v>-0.23227796030668846</v>
      </c>
      <c r="O68" s="6">
        <f t="shared" si="63"/>
        <v>-2.5356054034467945E-2</v>
      </c>
      <c r="Q68" s="6">
        <f t="shared" ref="Q68:T68" si="64">+Q45/Q44-1</f>
        <v>0.19384284095562254</v>
      </c>
      <c r="R68" s="6">
        <f t="shared" si="64"/>
        <v>-9.1633454956773552E-2</v>
      </c>
      <c r="S68" s="6">
        <f t="shared" si="64"/>
        <v>0.14216749553852237</v>
      </c>
      <c r="T68" s="6">
        <f t="shared" si="64"/>
        <v>9.7091523821281278E-2</v>
      </c>
      <c r="V68" s="6">
        <f t="shared" ref="V68" si="65">+V45/V44-1</f>
        <v>0.28594933971461844</v>
      </c>
      <c r="W68" s="6">
        <f t="shared" ref="W68" si="66">+W45/W44-1</f>
        <v>0.43755740545748267</v>
      </c>
      <c r="X68" s="6">
        <f t="shared" si="9"/>
        <v>3.8997001710335821E-2</v>
      </c>
      <c r="Y68" s="6">
        <f t="shared" si="9"/>
        <v>0.28638770929938828</v>
      </c>
    </row>
    <row r="69" spans="1:25" ht="15" x14ac:dyDescent="0.25">
      <c r="A69" s="5">
        <v>2023</v>
      </c>
      <c r="B69" s="4">
        <f t="shared" ref="B69:E69" si="67">+B46/B45-1</f>
        <v>-0.23283330004114822</v>
      </c>
      <c r="C69" s="4">
        <f t="shared" si="67"/>
        <v>3.0561455212133604E-2</v>
      </c>
      <c r="D69" s="4">
        <f t="shared" si="67"/>
        <v>-0.26449918571194164</v>
      </c>
      <c r="E69" s="4">
        <f t="shared" si="67"/>
        <v>-0.18940761700573783</v>
      </c>
      <c r="G69" s="4">
        <f t="shared" ref="G69:J69" si="68">+G46/G45-1</f>
        <v>-0.43722568037166298</v>
      </c>
      <c r="H69" s="4">
        <f t="shared" si="68"/>
        <v>0.40560295267151125</v>
      </c>
      <c r="I69" s="4">
        <f t="shared" si="68"/>
        <v>-0.21297312974895843</v>
      </c>
      <c r="J69" s="4">
        <f t="shared" si="68"/>
        <v>-0.14990867312054745</v>
      </c>
      <c r="L69" s="4">
        <f t="shared" ref="L69:O69" si="69">+L46/L45-1</f>
        <v>-0.16103331698291468</v>
      </c>
      <c r="M69" s="4">
        <f t="shared" si="69"/>
        <v>2.7716731522003268E-2</v>
      </c>
      <c r="N69" s="4">
        <f t="shared" si="69"/>
        <v>-0.52278091446279418</v>
      </c>
      <c r="O69" s="4">
        <f t="shared" si="69"/>
        <v>-0.18909145867435062</v>
      </c>
      <c r="Q69" s="4">
        <f t="shared" ref="Q69:T69" si="70">+Q46/Q45-1</f>
        <v>-0.15584055167230126</v>
      </c>
      <c r="R69" s="4">
        <f t="shared" si="70"/>
        <v>0.41823374786001177</v>
      </c>
      <c r="S69" s="4">
        <f t="shared" si="70"/>
        <v>-9.8171837616528479E-2</v>
      </c>
      <c r="T69" s="4">
        <f t="shared" si="70"/>
        <v>-3.6107832716547605E-4</v>
      </c>
      <c r="V69" s="4">
        <f t="shared" ref="V69" si="71">+V46/V45-1</f>
        <v>-0.19656550682024299</v>
      </c>
      <c r="W69" s="4">
        <f t="shared" ref="W69" si="72">+W46/W45-1</f>
        <v>2.2239953141032887E-2</v>
      </c>
      <c r="X69" s="4">
        <f t="shared" si="9"/>
        <v>-6.969459855928517E-2</v>
      </c>
      <c r="Y69" s="4">
        <f t="shared" si="9"/>
        <v>-8.7642200645555168E-2</v>
      </c>
    </row>
    <row r="70" spans="1:25" x14ac:dyDescent="0.2">
      <c r="A70" s="16">
        <v>2024</v>
      </c>
      <c r="B70" s="19">
        <f t="shared" ref="B70:E71" si="73">+B47/B46-1</f>
        <v>-0.26383969376092609</v>
      </c>
      <c r="C70" s="19">
        <f t="shared" si="73"/>
        <v>-0.12909302879805107</v>
      </c>
      <c r="D70" s="19">
        <f t="shared" si="73"/>
        <v>-0.11179773920412328</v>
      </c>
      <c r="E70" s="19">
        <f t="shared" si="73"/>
        <v>-0.21797098355794242</v>
      </c>
      <c r="G70" s="19">
        <f t="shared" ref="G70:J71" si="74">+G47/G46-1</f>
        <v>-0.22485225196141589</v>
      </c>
      <c r="H70" s="19">
        <f t="shared" si="74"/>
        <v>-0.30432045809122943</v>
      </c>
      <c r="I70" s="19">
        <f t="shared" si="74"/>
        <v>-0.43876397495962705</v>
      </c>
      <c r="J70" s="19">
        <f t="shared" si="74"/>
        <v>-0.29412397212635444</v>
      </c>
      <c r="L70" s="19">
        <f t="shared" ref="L70:O71" si="75">+L47/L46-1</f>
        <v>-0.27574102657402966</v>
      </c>
      <c r="M70" s="19">
        <f t="shared" si="75"/>
        <v>-8.3526640358516535E-2</v>
      </c>
      <c r="N70" s="19">
        <f t="shared" si="75"/>
        <v>0.57186164824092045</v>
      </c>
      <c r="O70" s="19">
        <f t="shared" si="75"/>
        <v>-0.11736278879077111</v>
      </c>
      <c r="Q70" s="19">
        <f t="shared" ref="Q70:T71" si="76">+Q47/Q46-1</f>
        <v>-0.27544380460607243</v>
      </c>
      <c r="R70" s="19">
        <f t="shared" si="76"/>
        <v>-9.9020550995539192E-2</v>
      </c>
      <c r="S70" s="19">
        <f t="shared" si="76"/>
        <v>-0.12822896336301715</v>
      </c>
      <c r="T70" s="19">
        <f t="shared" si="76"/>
        <v>-0.1834601514252594</v>
      </c>
      <c r="V70" s="19">
        <f t="shared" ref="V70:V71" si="77">+V47/V46-1</f>
        <v>-0.38116490227754152</v>
      </c>
      <c r="W70" s="19">
        <f t="shared" ref="W70:W71" si="78">+W47/W46-1</f>
        <v>1.8512169823993618E-2</v>
      </c>
      <c r="X70" s="19">
        <f t="shared" si="9"/>
        <v>1.5621711538749361E-2</v>
      </c>
      <c r="Y70" s="19">
        <f t="shared" si="9"/>
        <v>-0.13294223065895527</v>
      </c>
    </row>
    <row r="71" spans="1:25" x14ac:dyDescent="0.2">
      <c r="A71" s="16">
        <v>2025</v>
      </c>
      <c r="B71" s="19">
        <f t="shared" si="73"/>
        <v>0.21303356028642639</v>
      </c>
      <c r="C71" s="19">
        <f t="shared" si="73"/>
        <v>-1.9932193762594919E-2</v>
      </c>
      <c r="D71" s="19">
        <f t="shared" si="73"/>
        <v>0.13253980573080537</v>
      </c>
      <c r="E71" s="19">
        <f t="shared" si="73"/>
        <v>0.1450230244777273</v>
      </c>
      <c r="G71" s="19">
        <f t="shared" si="74"/>
        <v>0.40031019008481405</v>
      </c>
      <c r="H71" s="19">
        <f t="shared" si="74"/>
        <v>-0.2185267454165597</v>
      </c>
      <c r="I71" s="19">
        <f t="shared" si="74"/>
        <v>0.27296960412629301</v>
      </c>
      <c r="J71" s="19">
        <f t="shared" si="74"/>
        <v>8.2738633526131755E-2</v>
      </c>
      <c r="L71" s="19">
        <f t="shared" si="75"/>
        <v>9.0518472407298489E-2</v>
      </c>
      <c r="M71" s="19">
        <f t="shared" si="75"/>
        <v>-0.16354180748487424</v>
      </c>
      <c r="N71" s="19">
        <f t="shared" si="75"/>
        <v>7.7815791414167279E-2</v>
      </c>
      <c r="O71" s="19">
        <f t="shared" si="75"/>
        <v>8.4197577496343268E-3</v>
      </c>
      <c r="Q71" s="19">
        <f t="shared" si="76"/>
        <v>0.16655350746298803</v>
      </c>
      <c r="R71" s="19">
        <f t="shared" si="76"/>
        <v>-0.3072650482030751</v>
      </c>
      <c r="S71" s="19">
        <f t="shared" si="76"/>
        <v>-2.0509481895770731E-2</v>
      </c>
      <c r="T71" s="19">
        <f t="shared" si="76"/>
        <v>-5.808026191063087E-2</v>
      </c>
      <c r="V71" s="19">
        <f t="shared" si="77"/>
        <v>0.25807617458010634</v>
      </c>
      <c r="W71" s="19">
        <f t="shared" si="78"/>
        <v>-0.24668819363989847</v>
      </c>
      <c r="X71" s="19">
        <f t="shared" si="9"/>
        <v>-0.1233230674646254</v>
      </c>
      <c r="Y71" s="19">
        <f t="shared" si="9"/>
        <v>-8.4916352379235782E-2</v>
      </c>
    </row>
    <row r="73" spans="1:25" ht="15" x14ac:dyDescent="0.25">
      <c r="A73" s="1" t="s">
        <v>20</v>
      </c>
    </row>
    <row r="74" spans="1:25" x14ac:dyDescent="0.2">
      <c r="A74" s="23" t="s">
        <v>69</v>
      </c>
      <c r="B74" s="24">
        <f>+(B48/B46)^(1/2)-1</f>
        <v>-5.5020022847716787E-2</v>
      </c>
      <c r="C74" s="24">
        <f t="shared" ref="C74:E74" si="79">+(C48/C46)^(1/2)-1</f>
        <v>-7.6123447259994093E-2</v>
      </c>
      <c r="D74" s="24">
        <f t="shared" si="79"/>
        <v>2.957833556039402E-3</v>
      </c>
      <c r="E74" s="24">
        <f t="shared" si="79"/>
        <v>-5.3722435204222374E-2</v>
      </c>
      <c r="G74" s="24">
        <f t="shared" ref="G74:J74" si="80">+(G48/G46)^(1/2)-1</f>
        <v>4.18480169389992E-2</v>
      </c>
      <c r="H74" s="24">
        <f t="shared" si="80"/>
        <v>-0.26267038865744463</v>
      </c>
      <c r="I74" s="24">
        <f t="shared" si="80"/>
        <v>-0.15475660273678693</v>
      </c>
      <c r="J74" s="24">
        <f t="shared" si="80"/>
        <v>-0.12576934058638467</v>
      </c>
      <c r="L74" s="24">
        <f t="shared" ref="L74:O74" si="81">+(L48/L46)^(1/2)-1</f>
        <v>-0.11128306569089874</v>
      </c>
      <c r="M74" s="24">
        <f t="shared" si="81"/>
        <v>-0.12444780287296409</v>
      </c>
      <c r="N74" s="24">
        <f t="shared" si="81"/>
        <v>0.30160566470508465</v>
      </c>
      <c r="O74" s="24">
        <f t="shared" si="81"/>
        <v>-5.6565422136530152E-2</v>
      </c>
      <c r="Q74" s="24">
        <f t="shared" ref="Q74:T74" si="82">+(Q48/Q46)^(1/2)-1</f>
        <v>-8.0634147310862825E-2</v>
      </c>
      <c r="R74" s="24">
        <f t="shared" si="82"/>
        <v>-0.20997471231857068</v>
      </c>
      <c r="S74" s="24">
        <f t="shared" si="82"/>
        <v>-7.5937521406793884E-2</v>
      </c>
      <c r="T74" s="24">
        <f t="shared" si="82"/>
        <v>-0.12300798161610804</v>
      </c>
      <c r="V74" s="24">
        <f t="shared" ref="V74:Y74" si="83">+(V48/V46)^(1/2)-1</f>
        <v>-0.11764990370115735</v>
      </c>
      <c r="W74" s="24">
        <f t="shared" si="83"/>
        <v>-0.12406778661253748</v>
      </c>
      <c r="X74" s="24">
        <f t="shared" si="83"/>
        <v>-5.6404680655887329E-2</v>
      </c>
      <c r="Y74" s="24">
        <f t="shared" si="83"/>
        <v>-0.10925290555257694</v>
      </c>
    </row>
  </sheetData>
  <mergeCells count="10">
    <mergeCell ref="B28:E28"/>
    <mergeCell ref="G28:J28"/>
    <mergeCell ref="L28:O28"/>
    <mergeCell ref="Q28:T28"/>
    <mergeCell ref="V28:Y28"/>
    <mergeCell ref="B51:E51"/>
    <mergeCell ref="G51:J51"/>
    <mergeCell ref="L51:O51"/>
    <mergeCell ref="Q51:T51"/>
    <mergeCell ref="V51:Y51"/>
  </mergeCells>
  <pageMargins left="0.7" right="0.7" top="0.75" bottom="0.75" header="0.3" footer="0.3"/>
  <pageSetup orientation="portrait" horizontalDpi="300" verticalDpi="300" r:id="rId1"/>
  <ignoredErrors>
    <ignoredError sqref="E31:E4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0AE0-DDFE-402E-8AB0-D23040C1B2A4}">
  <dimension ref="A1:Y74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  <col min="11" max="11" width="7.75" customWidth="1"/>
    <col min="12" max="15" width="20.625" customWidth="1"/>
    <col min="16" max="16" width="7.75" customWidth="1"/>
    <col min="17" max="20" width="20.625" customWidth="1"/>
    <col min="21" max="21" width="7.75" customWidth="1"/>
    <col min="22" max="25" width="20.625" customWidth="1"/>
    <col min="26" max="26" width="7.75" customWidth="1"/>
  </cols>
  <sheetData>
    <row r="1" spans="2:10" ht="23.25" x14ac:dyDescent="0.35">
      <c r="B1" s="37" t="s">
        <v>62</v>
      </c>
    </row>
    <row r="2" spans="2:10" x14ac:dyDescent="0.2">
      <c r="B2" t="s">
        <v>0</v>
      </c>
      <c r="C2" s="2">
        <f>+LastUpdate</f>
        <v>45372</v>
      </c>
    </row>
    <row r="4" spans="2:10" ht="15" x14ac:dyDescent="0.25">
      <c r="B4" s="34" t="s">
        <v>65</v>
      </c>
      <c r="G4" s="1"/>
      <c r="I4" s="12"/>
      <c r="J4" s="25"/>
    </row>
    <row r="5" spans="2:10" ht="15" x14ac:dyDescent="0.25">
      <c r="B5" s="1"/>
      <c r="G5" s="1"/>
      <c r="I5" s="12"/>
      <c r="J5" s="25"/>
    </row>
    <row r="28" spans="1:25" ht="18" x14ac:dyDescent="0.25">
      <c r="B28" s="41" t="s">
        <v>44</v>
      </c>
      <c r="C28" s="41"/>
      <c r="D28" s="41"/>
      <c r="E28" s="41"/>
      <c r="G28" s="41" t="s">
        <v>45</v>
      </c>
      <c r="H28" s="41"/>
      <c r="I28" s="41"/>
      <c r="J28" s="41"/>
      <c r="L28" s="41" t="s">
        <v>46</v>
      </c>
      <c r="M28" s="41"/>
      <c r="N28" s="41"/>
      <c r="O28" s="41"/>
      <c r="Q28" s="41" t="s">
        <v>47</v>
      </c>
      <c r="R28" s="41"/>
      <c r="S28" s="41"/>
      <c r="T28" s="41"/>
      <c r="V28" s="41" t="s">
        <v>48</v>
      </c>
      <c r="W28" s="41"/>
      <c r="X28" s="41"/>
      <c r="Y28" s="41"/>
    </row>
    <row r="29" spans="1:25" ht="10.5" customHeight="1" x14ac:dyDescent="0.3">
      <c r="B29" s="28"/>
      <c r="C29" s="28"/>
      <c r="D29" s="28"/>
      <c r="E29" s="28"/>
      <c r="G29" s="28"/>
      <c r="H29" s="28"/>
      <c r="I29" s="28"/>
      <c r="J29" s="28"/>
      <c r="L29" s="28"/>
      <c r="M29" s="28"/>
      <c r="N29" s="28"/>
      <c r="O29" s="28"/>
      <c r="Q29" s="28"/>
      <c r="R29" s="28"/>
      <c r="S29" s="28"/>
      <c r="T29" s="28"/>
      <c r="V29" s="28"/>
      <c r="W29" s="28"/>
      <c r="X29" s="28"/>
      <c r="Y29" s="28"/>
    </row>
    <row r="30" spans="1:25" ht="15" x14ac:dyDescent="0.25">
      <c r="B30" s="26" t="s">
        <v>8</v>
      </c>
      <c r="C30" s="26" t="s">
        <v>9</v>
      </c>
      <c r="D30" s="26" t="s">
        <v>10</v>
      </c>
      <c r="E30" s="26" t="s">
        <v>27</v>
      </c>
      <c r="G30" s="26" t="s">
        <v>8</v>
      </c>
      <c r="H30" s="26" t="s">
        <v>9</v>
      </c>
      <c r="I30" s="26" t="s">
        <v>10</v>
      </c>
      <c r="J30" s="26" t="s">
        <v>27</v>
      </c>
      <c r="L30" s="26" t="s">
        <v>8</v>
      </c>
      <c r="M30" s="26" t="s">
        <v>9</v>
      </c>
      <c r="N30" s="26" t="s">
        <v>10</v>
      </c>
      <c r="O30" s="26" t="s">
        <v>27</v>
      </c>
      <c r="Q30" s="26" t="s">
        <v>8</v>
      </c>
      <c r="R30" s="26" t="s">
        <v>9</v>
      </c>
      <c r="S30" s="26" t="s">
        <v>10</v>
      </c>
      <c r="T30" s="26" t="s">
        <v>27</v>
      </c>
      <c r="V30" s="26" t="s">
        <v>8</v>
      </c>
      <c r="W30" s="26" t="s">
        <v>9</v>
      </c>
      <c r="X30" s="26" t="s">
        <v>10</v>
      </c>
      <c r="Y30" s="26" t="s">
        <v>27</v>
      </c>
    </row>
    <row r="31" spans="1:25" x14ac:dyDescent="0.2">
      <c r="A31">
        <v>2008</v>
      </c>
      <c r="B31" s="33">
        <v>9.7858476412500011</v>
      </c>
      <c r="C31" s="33">
        <v>12.506936535869993</v>
      </c>
      <c r="D31" s="33">
        <v>2.3613798324999995</v>
      </c>
      <c r="E31" s="32">
        <f>+SUM(B31:D31)</f>
        <v>24.654164009619993</v>
      </c>
      <c r="G31" s="33">
        <v>7.5602429482299982</v>
      </c>
      <c r="H31" s="33">
        <v>28.655498759899988</v>
      </c>
      <c r="I31" s="33">
        <v>2.9223329177799999</v>
      </c>
      <c r="J31" s="32">
        <f>+SUM(G31:I31)</f>
        <v>39.138074625909979</v>
      </c>
      <c r="L31" s="33">
        <v>2.5831279599200005</v>
      </c>
      <c r="M31" s="33">
        <v>13.674781366610002</v>
      </c>
      <c r="N31" s="33">
        <v>1.5368829939200002</v>
      </c>
      <c r="O31" s="32">
        <f>+SUM(L31:N31)</f>
        <v>17.794792320450004</v>
      </c>
      <c r="Q31" s="33">
        <v>4.1277680035899991</v>
      </c>
      <c r="R31" s="33">
        <v>11.687800202810001</v>
      </c>
      <c r="S31" s="33">
        <v>1.3225910324800003</v>
      </c>
      <c r="T31" s="32">
        <f>+SUM(Q31:S31)</f>
        <v>17.13815923888</v>
      </c>
      <c r="V31" s="33">
        <v>5.5135106716000006</v>
      </c>
      <c r="W31" s="33">
        <v>24.932187395309999</v>
      </c>
      <c r="X31" s="33">
        <v>2.6029020676200005</v>
      </c>
      <c r="Y31" s="32">
        <f>+SUM(V31:X31)</f>
        <v>33.048600134529998</v>
      </c>
    </row>
    <row r="32" spans="1:25" x14ac:dyDescent="0.2">
      <c r="A32">
        <v>2009</v>
      </c>
      <c r="B32" s="33">
        <v>4.3954108000399996</v>
      </c>
      <c r="C32" s="33">
        <v>13.728709528200003</v>
      </c>
      <c r="D32" s="33">
        <v>2.2929226512599987</v>
      </c>
      <c r="E32" s="32">
        <f t="shared" ref="E32:E48" si="0">+SUM(B32:D32)</f>
        <v>20.417042979500003</v>
      </c>
      <c r="G32" s="33">
        <v>5.4903659009999979</v>
      </c>
      <c r="H32" s="33">
        <v>26.471661555699995</v>
      </c>
      <c r="I32" s="33">
        <v>3.395288811189999</v>
      </c>
      <c r="J32" s="32">
        <f t="shared" ref="J32:J48" si="1">+SUM(G32:I32)</f>
        <v>35.357316267889992</v>
      </c>
      <c r="L32" s="33">
        <v>1.7388777843599996</v>
      </c>
      <c r="M32" s="33">
        <v>11.99832939601</v>
      </c>
      <c r="N32" s="33">
        <v>1.2993202802299995</v>
      </c>
      <c r="O32" s="32">
        <f t="shared" ref="O32:O48" si="2">+SUM(L32:N32)</f>
        <v>15.036527460599999</v>
      </c>
      <c r="Q32" s="33">
        <v>2.0349909840999998</v>
      </c>
      <c r="R32" s="33">
        <v>9.7255797621399971</v>
      </c>
      <c r="S32" s="33">
        <v>1.4498443131899998</v>
      </c>
      <c r="T32" s="32">
        <f t="shared" ref="T32:T48" si="3">+SUM(Q32:S32)</f>
        <v>13.210415059429998</v>
      </c>
      <c r="V32" s="33">
        <v>4.0113451640699997</v>
      </c>
      <c r="W32" s="33">
        <v>21.694547711699997</v>
      </c>
      <c r="X32" s="33">
        <v>2.4356543166299995</v>
      </c>
      <c r="Y32" s="32">
        <f t="shared" ref="Y32:Y48" si="4">+SUM(V32:X32)</f>
        <v>28.141547192399997</v>
      </c>
    </row>
    <row r="33" spans="1:25" x14ac:dyDescent="0.2">
      <c r="A33">
        <v>2010</v>
      </c>
      <c r="B33" s="33">
        <v>2.8075952845500001</v>
      </c>
      <c r="C33" s="33">
        <v>9.2806168423999971</v>
      </c>
      <c r="D33" s="33">
        <v>2.7682339423899998</v>
      </c>
      <c r="E33" s="32">
        <f t="shared" si="0"/>
        <v>14.856446069339997</v>
      </c>
      <c r="G33" s="33">
        <v>3.9545328579199999</v>
      </c>
      <c r="H33" s="33">
        <v>17.86823407408</v>
      </c>
      <c r="I33" s="33">
        <v>4.4741220455499988</v>
      </c>
      <c r="J33" s="32">
        <f t="shared" si="1"/>
        <v>26.296888977549997</v>
      </c>
      <c r="L33" s="33">
        <v>1.0974029068800002</v>
      </c>
      <c r="M33" s="33">
        <v>7.2951157897699996</v>
      </c>
      <c r="N33" s="33">
        <v>1.1666247794299998</v>
      </c>
      <c r="O33" s="32">
        <f t="shared" si="2"/>
        <v>9.5591434760800009</v>
      </c>
      <c r="Q33" s="33">
        <v>1.1843554908200002</v>
      </c>
      <c r="R33" s="33">
        <v>5.5438807259600003</v>
      </c>
      <c r="S33" s="33">
        <v>1.4647765468999994</v>
      </c>
      <c r="T33" s="32">
        <f t="shared" si="3"/>
        <v>8.1930127636800005</v>
      </c>
      <c r="V33" s="33">
        <v>2.9510799846300002</v>
      </c>
      <c r="W33" s="33">
        <v>14.037147561540001</v>
      </c>
      <c r="X33" s="33">
        <v>2.828910017090001</v>
      </c>
      <c r="Y33" s="32">
        <f t="shared" si="4"/>
        <v>19.817137563260005</v>
      </c>
    </row>
    <row r="34" spans="1:25" x14ac:dyDescent="0.2">
      <c r="A34">
        <v>2011</v>
      </c>
      <c r="B34" s="33">
        <v>6.311622604680001</v>
      </c>
      <c r="C34" s="33">
        <v>7.2524987202500002</v>
      </c>
      <c r="D34" s="33">
        <v>4.0817266147500009</v>
      </c>
      <c r="E34" s="32">
        <f t="shared" si="0"/>
        <v>17.645847939680003</v>
      </c>
      <c r="G34" s="33">
        <v>5.5198367766800001</v>
      </c>
      <c r="H34" s="33">
        <v>16.405932489629997</v>
      </c>
      <c r="I34" s="33">
        <v>4.4920083513100018</v>
      </c>
      <c r="J34" s="32">
        <f t="shared" si="1"/>
        <v>26.417777617620001</v>
      </c>
      <c r="L34" s="33">
        <v>1.7105569304999999</v>
      </c>
      <c r="M34" s="33">
        <v>7.4023231130500013</v>
      </c>
      <c r="N34" s="33">
        <v>1.6566200359700007</v>
      </c>
      <c r="O34" s="32">
        <f t="shared" si="2"/>
        <v>10.769500079520002</v>
      </c>
      <c r="Q34" s="33">
        <v>1.7298604077700002</v>
      </c>
      <c r="R34" s="33">
        <v>4.5249824610099996</v>
      </c>
      <c r="S34" s="33">
        <v>1.8528399666599995</v>
      </c>
      <c r="T34" s="32">
        <f t="shared" si="3"/>
        <v>8.1076828354399986</v>
      </c>
      <c r="V34" s="33">
        <v>3.428496130470001</v>
      </c>
      <c r="W34" s="33">
        <v>12.406597399310005</v>
      </c>
      <c r="X34" s="33">
        <v>3.1813921071199998</v>
      </c>
      <c r="Y34" s="32">
        <f t="shared" si="4"/>
        <v>19.016485636900008</v>
      </c>
    </row>
    <row r="35" spans="1:25" x14ac:dyDescent="0.2">
      <c r="A35">
        <v>2012</v>
      </c>
      <c r="B35" s="33">
        <v>7.1935513690199988</v>
      </c>
      <c r="C35" s="33">
        <v>8.1061837819200004</v>
      </c>
      <c r="D35" s="33">
        <v>4.1036119636299988</v>
      </c>
      <c r="E35" s="32">
        <f t="shared" si="0"/>
        <v>19.403347114569996</v>
      </c>
      <c r="G35" s="33">
        <v>6.8803817468200013</v>
      </c>
      <c r="H35" s="33">
        <v>16.16175311252</v>
      </c>
      <c r="I35" s="33">
        <v>4.2362380856899993</v>
      </c>
      <c r="J35" s="32">
        <f t="shared" si="1"/>
        <v>27.27837294503</v>
      </c>
      <c r="L35" s="33">
        <v>2.8446138722099983</v>
      </c>
      <c r="M35" s="33">
        <v>7.6182752193199992</v>
      </c>
      <c r="N35" s="33">
        <v>1.9905013913100005</v>
      </c>
      <c r="O35" s="32">
        <f t="shared" si="2"/>
        <v>12.45339048284</v>
      </c>
      <c r="Q35" s="33">
        <v>1.6424433385499999</v>
      </c>
      <c r="R35" s="33">
        <v>4.5196688724999987</v>
      </c>
      <c r="S35" s="33">
        <v>2.504552909590001</v>
      </c>
      <c r="T35" s="32">
        <f t="shared" si="3"/>
        <v>8.6666651206399994</v>
      </c>
      <c r="V35" s="33">
        <v>3.7013303174299992</v>
      </c>
      <c r="W35" s="33">
        <v>12.634301377490001</v>
      </c>
      <c r="X35" s="33">
        <v>3.6512098642900015</v>
      </c>
      <c r="Y35" s="32">
        <f t="shared" si="4"/>
        <v>19.986841559210003</v>
      </c>
    </row>
    <row r="36" spans="1:25" x14ac:dyDescent="0.2">
      <c r="A36">
        <v>2013</v>
      </c>
      <c r="B36" s="33">
        <v>5.742587315739998</v>
      </c>
      <c r="C36" s="33">
        <v>7.7916749548900013</v>
      </c>
      <c r="D36" s="33">
        <v>4.9476244728200012</v>
      </c>
      <c r="E36" s="32">
        <f t="shared" si="0"/>
        <v>18.481886743449998</v>
      </c>
      <c r="G36" s="33">
        <v>4.7594506245000012</v>
      </c>
      <c r="H36" s="33">
        <v>15.227769422110004</v>
      </c>
      <c r="I36" s="33">
        <v>4.4728795754200004</v>
      </c>
      <c r="J36" s="32">
        <f t="shared" si="1"/>
        <v>24.460099622030008</v>
      </c>
      <c r="L36" s="33">
        <v>2.5831564454600002</v>
      </c>
      <c r="M36" s="33">
        <v>7.0167463866199995</v>
      </c>
      <c r="N36" s="33">
        <v>2.5337434519999995</v>
      </c>
      <c r="O36" s="32">
        <f t="shared" si="2"/>
        <v>12.133646284079999</v>
      </c>
      <c r="Q36" s="33">
        <v>1.2602561721799999</v>
      </c>
      <c r="R36" s="33">
        <v>4.3136975987199992</v>
      </c>
      <c r="S36" s="33">
        <v>2.2544686460099999</v>
      </c>
      <c r="T36" s="32">
        <f t="shared" si="3"/>
        <v>7.8284224169099996</v>
      </c>
      <c r="V36" s="33">
        <v>3.2345625021600002</v>
      </c>
      <c r="W36" s="33">
        <v>12.872124484650003</v>
      </c>
      <c r="X36" s="33">
        <v>3.7210711975299997</v>
      </c>
      <c r="Y36" s="32">
        <f t="shared" si="4"/>
        <v>19.827758184340006</v>
      </c>
    </row>
    <row r="37" spans="1:25" x14ac:dyDescent="0.2">
      <c r="A37">
        <v>2014</v>
      </c>
      <c r="B37" s="33">
        <v>5.6618537800400013</v>
      </c>
      <c r="C37" s="33">
        <v>7.2899951558499998</v>
      </c>
      <c r="D37" s="33">
        <v>6.0019737084200004</v>
      </c>
      <c r="E37" s="32">
        <f t="shared" si="0"/>
        <v>18.953822644310002</v>
      </c>
      <c r="G37" s="33">
        <v>3.9220987024800014</v>
      </c>
      <c r="H37" s="33">
        <v>14.713433729629999</v>
      </c>
      <c r="I37" s="33">
        <v>5.0817726552400018</v>
      </c>
      <c r="J37" s="32">
        <f t="shared" si="1"/>
        <v>23.717305087350002</v>
      </c>
      <c r="L37" s="33">
        <v>1.7860723677699997</v>
      </c>
      <c r="M37" s="33">
        <v>6.8848626501900023</v>
      </c>
      <c r="N37" s="33">
        <v>2.5126560943399996</v>
      </c>
      <c r="O37" s="32">
        <f t="shared" si="2"/>
        <v>11.1835911123</v>
      </c>
      <c r="Q37" s="33">
        <v>1.2402302814400004</v>
      </c>
      <c r="R37" s="33">
        <v>5.4276396081600007</v>
      </c>
      <c r="S37" s="33">
        <v>1.72514907503</v>
      </c>
      <c r="T37" s="32">
        <f t="shared" si="3"/>
        <v>8.3930189646300022</v>
      </c>
      <c r="V37" s="33">
        <v>2.6906042515499995</v>
      </c>
      <c r="W37" s="33">
        <v>12.502777339400001</v>
      </c>
      <c r="X37" s="33">
        <v>4.2815137058599984</v>
      </c>
      <c r="Y37" s="32">
        <f t="shared" si="4"/>
        <v>19.474895296809997</v>
      </c>
    </row>
    <row r="38" spans="1:25" x14ac:dyDescent="0.2">
      <c r="A38">
        <v>2015</v>
      </c>
      <c r="B38" s="33">
        <v>9.2283175551099923</v>
      </c>
      <c r="C38" s="33">
        <v>9.2110057676199979</v>
      </c>
      <c r="D38" s="33">
        <v>4.2210238615500026</v>
      </c>
      <c r="E38" s="32">
        <f t="shared" si="0"/>
        <v>22.660347184279992</v>
      </c>
      <c r="G38" s="33">
        <v>6.2482728144000008</v>
      </c>
      <c r="H38" s="33">
        <v>13.438547259409999</v>
      </c>
      <c r="I38" s="33">
        <v>5.7220631486599993</v>
      </c>
      <c r="J38" s="32">
        <f t="shared" si="1"/>
        <v>25.408883222469999</v>
      </c>
      <c r="L38" s="33">
        <v>2.2848822577200001</v>
      </c>
      <c r="M38" s="33">
        <v>6.2395047576800007</v>
      </c>
      <c r="N38" s="33">
        <v>1.8571058199999999</v>
      </c>
      <c r="O38" s="32">
        <f t="shared" si="2"/>
        <v>10.3814928354</v>
      </c>
      <c r="Q38" s="33">
        <v>1.5146171419899999</v>
      </c>
      <c r="R38" s="33">
        <v>4.7774981452600001</v>
      </c>
      <c r="S38" s="33">
        <v>1.8921010178</v>
      </c>
      <c r="T38" s="32">
        <f t="shared" si="3"/>
        <v>8.1842163050500005</v>
      </c>
      <c r="V38" s="33">
        <v>2.500637996850001</v>
      </c>
      <c r="W38" s="33">
        <v>13.847550364450001</v>
      </c>
      <c r="X38" s="33">
        <v>3.69590498656</v>
      </c>
      <c r="Y38" s="32">
        <f t="shared" si="4"/>
        <v>20.044093347860002</v>
      </c>
    </row>
    <row r="39" spans="1:25" x14ac:dyDescent="0.2">
      <c r="A39">
        <v>2016</v>
      </c>
      <c r="B39" s="33">
        <v>14.921190799440009</v>
      </c>
      <c r="C39" s="33">
        <v>9.8239370603700014</v>
      </c>
      <c r="D39" s="33">
        <v>3.4589645669099993</v>
      </c>
      <c r="E39" s="32">
        <f t="shared" si="0"/>
        <v>28.20409242672001</v>
      </c>
      <c r="G39" s="33">
        <v>8.3147914880099965</v>
      </c>
      <c r="H39" s="33">
        <v>12.926596504510002</v>
      </c>
      <c r="I39" s="33">
        <v>6.2483045589599993</v>
      </c>
      <c r="J39" s="32">
        <f t="shared" si="1"/>
        <v>27.489692551479997</v>
      </c>
      <c r="L39" s="33">
        <v>2.9776807309199991</v>
      </c>
      <c r="M39" s="33">
        <v>6.4497426450599997</v>
      </c>
      <c r="N39" s="33">
        <v>2.0607891130400002</v>
      </c>
      <c r="O39" s="32">
        <f t="shared" si="2"/>
        <v>11.488212489019999</v>
      </c>
      <c r="Q39" s="33">
        <v>2.1855494272300007</v>
      </c>
      <c r="R39" s="33">
        <v>4.9799042114600001</v>
      </c>
      <c r="S39" s="33">
        <v>1.7859614727599999</v>
      </c>
      <c r="T39" s="32">
        <f t="shared" si="3"/>
        <v>8.9514151114500002</v>
      </c>
      <c r="V39" s="33">
        <v>3.3482283270699997</v>
      </c>
      <c r="W39" s="33">
        <v>14.261439702380002</v>
      </c>
      <c r="X39" s="33">
        <v>2.5710769961700009</v>
      </c>
      <c r="Y39" s="32">
        <f t="shared" si="4"/>
        <v>20.180745025620002</v>
      </c>
    </row>
    <row r="40" spans="1:25" x14ac:dyDescent="0.2">
      <c r="A40">
        <v>2017</v>
      </c>
      <c r="B40" s="33">
        <v>19.567043227020001</v>
      </c>
      <c r="C40" s="33">
        <v>9.6478384277100027</v>
      </c>
      <c r="D40" s="33">
        <v>3.6510784574900006</v>
      </c>
      <c r="E40" s="32">
        <f t="shared" si="0"/>
        <v>32.865960112220002</v>
      </c>
      <c r="G40" s="33">
        <v>10.346743417120001</v>
      </c>
      <c r="H40" s="33">
        <v>15.056746267640001</v>
      </c>
      <c r="I40" s="33">
        <v>5.9752210008799995</v>
      </c>
      <c r="J40" s="32">
        <f t="shared" si="1"/>
        <v>31.378710685640002</v>
      </c>
      <c r="L40" s="33">
        <v>3.9939873053999988</v>
      </c>
      <c r="M40" s="33">
        <v>5.893976547450003</v>
      </c>
      <c r="N40" s="33">
        <v>1.86736628021</v>
      </c>
      <c r="O40" s="32">
        <f t="shared" si="2"/>
        <v>11.755330133060001</v>
      </c>
      <c r="Q40" s="33">
        <v>3.1329092863000003</v>
      </c>
      <c r="R40" s="33">
        <v>8.3850014528999992</v>
      </c>
      <c r="S40" s="33">
        <v>2.1754688154199999</v>
      </c>
      <c r="T40" s="32">
        <f t="shared" si="3"/>
        <v>13.69337955462</v>
      </c>
      <c r="V40" s="33">
        <v>5.5640008408200012</v>
      </c>
      <c r="W40" s="33">
        <v>13.294345598810006</v>
      </c>
      <c r="X40" s="33">
        <v>2.3627844704800003</v>
      </c>
      <c r="Y40" s="32">
        <f t="shared" si="4"/>
        <v>21.221130910110009</v>
      </c>
    </row>
    <row r="41" spans="1:25" x14ac:dyDescent="0.2">
      <c r="A41">
        <v>2018</v>
      </c>
      <c r="B41" s="33">
        <v>18.043233453220001</v>
      </c>
      <c r="C41" s="33">
        <v>8.3774730415899956</v>
      </c>
      <c r="D41" s="33">
        <v>4.0163993410600005</v>
      </c>
      <c r="E41" s="32">
        <f t="shared" si="0"/>
        <v>30.43710583587</v>
      </c>
      <c r="G41" s="33">
        <v>11.840848532500004</v>
      </c>
      <c r="H41" s="33">
        <v>14.621792091960003</v>
      </c>
      <c r="I41" s="33">
        <v>5.5453743936800004</v>
      </c>
      <c r="J41" s="32">
        <f t="shared" si="1"/>
        <v>32.008015018140007</v>
      </c>
      <c r="L41" s="33">
        <v>5.9166868098599981</v>
      </c>
      <c r="M41" s="33">
        <v>6.5227355206399995</v>
      </c>
      <c r="N41" s="33">
        <v>1.60506809519</v>
      </c>
      <c r="O41" s="32">
        <f t="shared" si="2"/>
        <v>14.044490425689997</v>
      </c>
      <c r="Q41" s="33">
        <v>4.4366597314199998</v>
      </c>
      <c r="R41" s="33">
        <v>7.6660878415800005</v>
      </c>
      <c r="S41" s="33">
        <v>2.1125467093999997</v>
      </c>
      <c r="T41" s="32">
        <f t="shared" si="3"/>
        <v>14.2152942824</v>
      </c>
      <c r="V41" s="33">
        <v>7.425345429160001</v>
      </c>
      <c r="W41" s="33">
        <v>12.342136241099995</v>
      </c>
      <c r="X41" s="33">
        <v>2.8782292950300006</v>
      </c>
      <c r="Y41" s="32">
        <f t="shared" si="4"/>
        <v>22.645710965289997</v>
      </c>
    </row>
    <row r="42" spans="1:25" x14ac:dyDescent="0.2">
      <c r="A42">
        <v>2019</v>
      </c>
      <c r="B42" s="33">
        <v>19.842931789990004</v>
      </c>
      <c r="C42" s="33">
        <v>10.642308827269996</v>
      </c>
      <c r="D42" s="33">
        <v>4.3590879732899994</v>
      </c>
      <c r="E42" s="32">
        <f t="shared" si="0"/>
        <v>34.844328590549999</v>
      </c>
      <c r="G42" s="33">
        <v>16.425535816740009</v>
      </c>
      <c r="H42" s="33">
        <v>14.250291130560003</v>
      </c>
      <c r="I42" s="33">
        <v>4.1122006651600014</v>
      </c>
      <c r="J42" s="32">
        <f t="shared" si="1"/>
        <v>34.788027612460013</v>
      </c>
      <c r="L42" s="33">
        <v>6.1203301509300001</v>
      </c>
      <c r="M42" s="33">
        <v>6.4810768319099976</v>
      </c>
      <c r="N42" s="33">
        <v>1.3686345980000001</v>
      </c>
      <c r="O42" s="32">
        <f t="shared" si="2"/>
        <v>13.970041580839997</v>
      </c>
      <c r="Q42" s="33">
        <v>5.3511697448100017</v>
      </c>
      <c r="R42" s="33">
        <v>6.4828223851600022</v>
      </c>
      <c r="S42" s="33">
        <v>1.5399308137400003</v>
      </c>
      <c r="T42" s="32">
        <f t="shared" si="3"/>
        <v>13.373922943710003</v>
      </c>
      <c r="V42" s="33">
        <v>10.136424066960004</v>
      </c>
      <c r="W42" s="33">
        <v>11.931014811890003</v>
      </c>
      <c r="X42" s="33">
        <v>4.1005484240499994</v>
      </c>
      <c r="Y42" s="32">
        <f t="shared" si="4"/>
        <v>26.167987302900006</v>
      </c>
    </row>
    <row r="43" spans="1:25" x14ac:dyDescent="0.2">
      <c r="A43">
        <v>2020</v>
      </c>
      <c r="B43" s="33">
        <v>22.904762410279982</v>
      </c>
      <c r="C43" s="33">
        <v>10.583689743670005</v>
      </c>
      <c r="D43" s="33">
        <v>4.6189819115800015</v>
      </c>
      <c r="E43" s="32">
        <f t="shared" si="0"/>
        <v>38.107434065529986</v>
      </c>
      <c r="G43" s="33">
        <v>18.035337105459998</v>
      </c>
      <c r="H43" s="33">
        <v>14.288233180630002</v>
      </c>
      <c r="I43" s="33">
        <v>3.7390596737800004</v>
      </c>
      <c r="J43" s="32">
        <f t="shared" si="1"/>
        <v>36.062629959870002</v>
      </c>
      <c r="L43" s="33">
        <v>4.9760166972299995</v>
      </c>
      <c r="M43" s="33">
        <v>5.5894488883500006</v>
      </c>
      <c r="N43" s="33">
        <v>1.5776432766200001</v>
      </c>
      <c r="O43" s="32">
        <f t="shared" si="2"/>
        <v>12.1431088622</v>
      </c>
      <c r="Q43" s="33">
        <v>6.0456631808999992</v>
      </c>
      <c r="R43" s="33">
        <v>5.1170558374800015</v>
      </c>
      <c r="S43" s="33">
        <v>1.3934162986199998</v>
      </c>
      <c r="T43" s="32">
        <f t="shared" si="3"/>
        <v>12.556135317000001</v>
      </c>
      <c r="V43" s="33">
        <v>10.315267227029997</v>
      </c>
      <c r="W43" s="33">
        <v>14.046546766310001</v>
      </c>
      <c r="X43" s="33">
        <v>3.689862441359999</v>
      </c>
      <c r="Y43" s="32">
        <f t="shared" si="4"/>
        <v>28.051676434699999</v>
      </c>
    </row>
    <row r="44" spans="1:25" x14ac:dyDescent="0.2">
      <c r="A44">
        <v>2021</v>
      </c>
      <c r="B44" s="33">
        <v>22.972015631640009</v>
      </c>
      <c r="C44" s="33">
        <v>14.857433733399997</v>
      </c>
      <c r="D44" s="33">
        <v>5.4035121985900023</v>
      </c>
      <c r="E44" s="32">
        <f t="shared" si="0"/>
        <v>43.232961563630006</v>
      </c>
      <c r="G44" s="33">
        <v>18.054783315429997</v>
      </c>
      <c r="H44" s="33">
        <v>15.919269789339998</v>
      </c>
      <c r="I44" s="33">
        <v>3.5002826966099989</v>
      </c>
      <c r="J44" s="32">
        <f t="shared" si="1"/>
        <v>37.474335801379993</v>
      </c>
      <c r="L44" s="33">
        <v>4.6688044228399992</v>
      </c>
      <c r="M44" s="33">
        <v>6.139710312670001</v>
      </c>
      <c r="N44" s="33">
        <v>1.3089061418299994</v>
      </c>
      <c r="O44" s="32">
        <f t="shared" si="2"/>
        <v>12.117420877339999</v>
      </c>
      <c r="Q44" s="33">
        <v>5.9622014431499997</v>
      </c>
      <c r="R44" s="33">
        <v>6.1423626637199993</v>
      </c>
      <c r="S44" s="33">
        <v>1.5384075553100007</v>
      </c>
      <c r="T44" s="32">
        <f t="shared" si="3"/>
        <v>13.642971662179999</v>
      </c>
      <c r="V44" s="33">
        <v>9.5585483356000012</v>
      </c>
      <c r="W44" s="33">
        <v>15.596153469970004</v>
      </c>
      <c r="X44" s="33">
        <v>3.2735060008400003</v>
      </c>
      <c r="Y44" s="32">
        <f t="shared" si="4"/>
        <v>28.428207806410008</v>
      </c>
    </row>
    <row r="45" spans="1:25" x14ac:dyDescent="0.2">
      <c r="A45">
        <v>2022</v>
      </c>
      <c r="B45" s="33">
        <v>27.36757382299999</v>
      </c>
      <c r="C45" s="33">
        <v>15.98305945491</v>
      </c>
      <c r="D45" s="33">
        <v>4.7722914103100011</v>
      </c>
      <c r="E45" s="32">
        <f t="shared" si="0"/>
        <v>48.122924688219996</v>
      </c>
      <c r="G45" s="33">
        <v>16.62545177777999</v>
      </c>
      <c r="H45" s="33">
        <v>21.744482757400004</v>
      </c>
      <c r="I45" s="33">
        <v>3.58095552766</v>
      </c>
      <c r="J45" s="32">
        <f t="shared" si="1"/>
        <v>41.950890062839996</v>
      </c>
      <c r="L45" s="33">
        <v>4.838359679199999</v>
      </c>
      <c r="M45" s="33">
        <v>7.5734312205200016</v>
      </c>
      <c r="N45" s="33">
        <v>1.1407452336199999</v>
      </c>
      <c r="O45" s="32">
        <f t="shared" si="2"/>
        <v>13.55253613334</v>
      </c>
      <c r="Q45" s="33">
        <v>7.1815268862799986</v>
      </c>
      <c r="R45" s="33">
        <v>7.1222061061600002</v>
      </c>
      <c r="S45" s="33">
        <v>1.4234459766199998</v>
      </c>
      <c r="T45" s="32">
        <f t="shared" si="3"/>
        <v>15.727178969059999</v>
      </c>
      <c r="V45" s="33">
        <v>10.483697011169998</v>
      </c>
      <c r="W45" s="33">
        <v>17.448376103770002</v>
      </c>
      <c r="X45" s="33">
        <v>3.0202404562799998</v>
      </c>
      <c r="Y45" s="32">
        <f t="shared" si="4"/>
        <v>30.952313571219999</v>
      </c>
    </row>
    <row r="46" spans="1:25" ht="15" x14ac:dyDescent="0.25">
      <c r="A46" s="10">
        <v>2023</v>
      </c>
      <c r="B46" s="31">
        <v>21.969889161639994</v>
      </c>
      <c r="C46" s="31">
        <v>8.9402927009500033</v>
      </c>
      <c r="D46" s="31">
        <v>5.4172850885399999</v>
      </c>
      <c r="E46" s="30">
        <f t="shared" si="0"/>
        <v>36.327466951129999</v>
      </c>
      <c r="G46" s="31">
        <v>11.997244437619996</v>
      </c>
      <c r="H46" s="31">
        <v>25.492805721109992</v>
      </c>
      <c r="I46" s="31">
        <v>3.1437100099800013</v>
      </c>
      <c r="J46" s="30">
        <f t="shared" si="1"/>
        <v>40.633760168709983</v>
      </c>
      <c r="L46" s="31">
        <v>3.5459765111699983</v>
      </c>
      <c r="M46" s="31">
        <v>7.070045351160001</v>
      </c>
      <c r="N46" s="31">
        <v>1.1693240418200004</v>
      </c>
      <c r="O46" s="30">
        <f t="shared" si="2"/>
        <v>11.785345904149999</v>
      </c>
      <c r="Q46" s="31">
        <v>7.0893463130599983</v>
      </c>
      <c r="R46" s="31">
        <v>5.9208340833899991</v>
      </c>
      <c r="S46" s="31">
        <v>1.2549897768799998</v>
      </c>
      <c r="T46" s="30">
        <f t="shared" si="3"/>
        <v>14.265170173329997</v>
      </c>
      <c r="V46" s="31">
        <v>9.1745681568399959</v>
      </c>
      <c r="W46" s="31">
        <v>17.054844612180002</v>
      </c>
      <c r="X46" s="31">
        <v>2.3065767974299982</v>
      </c>
      <c r="Y46" s="30">
        <f t="shared" si="4"/>
        <v>28.535989566449995</v>
      </c>
    </row>
    <row r="47" spans="1:25" x14ac:dyDescent="0.2">
      <c r="A47" s="16">
        <v>2024</v>
      </c>
      <c r="B47" s="29">
        <v>18.357987123420003</v>
      </c>
      <c r="C47" s="29">
        <v>7.7122716439099968</v>
      </c>
      <c r="D47" s="29">
        <v>3.55834141837</v>
      </c>
      <c r="E47" s="29">
        <f>+SUM(B47:D47)</f>
        <v>29.628600185699998</v>
      </c>
      <c r="G47" s="29">
        <v>9.7348499864600075</v>
      </c>
      <c r="H47" s="29">
        <v>19.83244507813</v>
      </c>
      <c r="I47" s="29">
        <v>2.4814993054900003</v>
      </c>
      <c r="J47" s="29">
        <f>+SUM(G47:I47)</f>
        <v>32.048794370080003</v>
      </c>
      <c r="L47" s="29">
        <v>2.8121749884700007</v>
      </c>
      <c r="M47" s="29">
        <v>5.6276364966299992</v>
      </c>
      <c r="N47" s="29">
        <v>0.99462999963999998</v>
      </c>
      <c r="O47" s="29">
        <f>+SUM(L47:N47)</f>
        <v>9.4344414847400007</v>
      </c>
      <c r="Q47" s="29">
        <v>4.6736858163799981</v>
      </c>
      <c r="R47" s="29">
        <v>7.8026936379300009</v>
      </c>
      <c r="S47" s="29">
        <v>0.73666956543999962</v>
      </c>
      <c r="T47" s="29">
        <f>+SUM(Q47:S47)</f>
        <v>13.213049019749999</v>
      </c>
      <c r="V47" s="29">
        <v>5.8515545718800013</v>
      </c>
      <c r="W47" s="29">
        <v>14.348099443469998</v>
      </c>
      <c r="X47" s="29">
        <v>1.8492573178699998</v>
      </c>
      <c r="Y47" s="29">
        <f>+SUM(V47:X47)</f>
        <v>22.048911333219998</v>
      </c>
    </row>
    <row r="48" spans="1:25" x14ac:dyDescent="0.2">
      <c r="A48" s="16">
        <v>2025</v>
      </c>
      <c r="B48" s="29">
        <v>18.785348949510006</v>
      </c>
      <c r="C48" s="29">
        <v>9.2091760401899965</v>
      </c>
      <c r="D48" s="29">
        <v>3.0362799965400029</v>
      </c>
      <c r="E48" s="29">
        <f t="shared" si="0"/>
        <v>31.030804986240007</v>
      </c>
      <c r="G48" s="29">
        <v>10.770836773509993</v>
      </c>
      <c r="H48" s="29">
        <v>17.216355230350008</v>
      </c>
      <c r="I48" s="29">
        <v>2.6814728311900002</v>
      </c>
      <c r="J48" s="29">
        <f t="shared" si="1"/>
        <v>30.668664835050002</v>
      </c>
      <c r="L48" s="29">
        <v>3.1617976399000001</v>
      </c>
      <c r="M48" s="29">
        <v>5.9077375548100024</v>
      </c>
      <c r="N48" s="29">
        <v>1.0795578529200005</v>
      </c>
      <c r="O48" s="29">
        <f t="shared" si="2"/>
        <v>10.149093047630004</v>
      </c>
      <c r="Q48" s="29">
        <v>4.5232167048199976</v>
      </c>
      <c r="R48" s="29">
        <v>6.0927214358200015</v>
      </c>
      <c r="S48" s="29">
        <v>0.88816093960999987</v>
      </c>
      <c r="T48" s="29">
        <f t="shared" si="3"/>
        <v>11.504099080249999</v>
      </c>
      <c r="V48" s="29">
        <v>6.4607463477699989</v>
      </c>
      <c r="W48" s="29">
        <v>13.162854591319993</v>
      </c>
      <c r="X48" s="29">
        <v>2.1427869028599988</v>
      </c>
      <c r="Y48" s="29">
        <f t="shared" si="4"/>
        <v>21.766387841949992</v>
      </c>
    </row>
    <row r="51" spans="1:25" ht="18" x14ac:dyDescent="0.25">
      <c r="B51" s="41" t="s">
        <v>49</v>
      </c>
      <c r="C51" s="41"/>
      <c r="D51" s="41"/>
      <c r="E51" s="41"/>
      <c r="G51" s="41" t="s">
        <v>50</v>
      </c>
      <c r="H51" s="41"/>
      <c r="I51" s="41"/>
      <c r="J51" s="41"/>
      <c r="L51" s="41" t="s">
        <v>51</v>
      </c>
      <c r="M51" s="41"/>
      <c r="N51" s="41"/>
      <c r="O51" s="41"/>
      <c r="Q51" s="41" t="s">
        <v>52</v>
      </c>
      <c r="R51" s="41"/>
      <c r="S51" s="41"/>
      <c r="T51" s="41"/>
      <c r="V51" s="41" t="s">
        <v>53</v>
      </c>
      <c r="W51" s="41"/>
      <c r="X51" s="41"/>
      <c r="Y51" s="41"/>
    </row>
    <row r="52" spans="1:25" ht="10.5" customHeight="1" x14ac:dyDescent="0.3">
      <c r="B52" s="28"/>
      <c r="C52" s="28"/>
      <c r="D52" s="28"/>
      <c r="E52" s="28"/>
      <c r="G52" s="28"/>
      <c r="H52" s="28"/>
      <c r="I52" s="28"/>
      <c r="J52" s="28"/>
      <c r="L52" s="28"/>
      <c r="M52" s="28"/>
      <c r="N52" s="28"/>
      <c r="O52" s="28"/>
      <c r="Q52" s="28"/>
      <c r="R52" s="28"/>
      <c r="S52" s="28"/>
      <c r="T52" s="28"/>
      <c r="V52" s="28"/>
      <c r="W52" s="28"/>
      <c r="X52" s="28"/>
      <c r="Y52" s="28"/>
    </row>
    <row r="53" spans="1:25" ht="15" x14ac:dyDescent="0.25">
      <c r="B53" s="26" t="s">
        <v>8</v>
      </c>
      <c r="C53" s="26" t="s">
        <v>9</v>
      </c>
      <c r="D53" s="26" t="s">
        <v>10</v>
      </c>
      <c r="E53" s="26" t="s">
        <v>27</v>
      </c>
      <c r="G53" s="26" t="s">
        <v>8</v>
      </c>
      <c r="H53" s="26" t="s">
        <v>9</v>
      </c>
      <c r="I53" s="26" t="s">
        <v>10</v>
      </c>
      <c r="J53" s="26" t="s">
        <v>27</v>
      </c>
      <c r="L53" s="26" t="s">
        <v>8</v>
      </c>
      <c r="M53" s="26" t="s">
        <v>9</v>
      </c>
      <c r="N53" s="26" t="s">
        <v>10</v>
      </c>
      <c r="O53" s="26" t="s">
        <v>27</v>
      </c>
      <c r="Q53" s="26" t="s">
        <v>8</v>
      </c>
      <c r="R53" s="26" t="s">
        <v>9</v>
      </c>
      <c r="S53" s="26" t="s">
        <v>10</v>
      </c>
      <c r="T53" s="26" t="s">
        <v>27</v>
      </c>
      <c r="V53" s="26" t="s">
        <v>8</v>
      </c>
      <c r="W53" s="26" t="s">
        <v>9</v>
      </c>
      <c r="X53" s="26" t="s">
        <v>10</v>
      </c>
      <c r="Y53" s="26" t="s">
        <v>27</v>
      </c>
    </row>
    <row r="54" spans="1:25" x14ac:dyDescent="0.2">
      <c r="A54">
        <v>2008</v>
      </c>
      <c r="B54" s="15"/>
      <c r="C54" s="15"/>
      <c r="D54" s="15"/>
      <c r="E54" s="15"/>
      <c r="G54" s="15"/>
      <c r="H54" s="15"/>
      <c r="I54" s="15"/>
      <c r="J54" s="15"/>
      <c r="L54" s="15"/>
      <c r="M54" s="15"/>
      <c r="N54" s="15"/>
      <c r="O54" s="15"/>
      <c r="Q54" s="15"/>
      <c r="R54" s="15"/>
      <c r="S54" s="15"/>
      <c r="T54" s="15"/>
      <c r="V54" s="15"/>
      <c r="W54" s="15"/>
      <c r="X54" s="15"/>
      <c r="Y54" s="15"/>
    </row>
    <row r="55" spans="1:25" x14ac:dyDescent="0.2">
      <c r="A55">
        <v>2009</v>
      </c>
      <c r="B55" s="6">
        <f t="shared" ref="B55:E71" si="5">+B32/B31-1</f>
        <v>-0.55084005380258005</v>
      </c>
      <c r="C55" s="6">
        <f t="shared" si="5"/>
        <v>9.7687630286277916E-2</v>
      </c>
      <c r="D55" s="6">
        <f t="shared" si="5"/>
        <v>-2.8990330271231657E-2</v>
      </c>
      <c r="E55" s="6">
        <f t="shared" si="5"/>
        <v>-0.17186228778500368</v>
      </c>
      <c r="G55" s="6">
        <f t="shared" ref="G55:J71" si="6">+G32/G31-1</f>
        <v>-0.27378446187560668</v>
      </c>
      <c r="H55" s="6">
        <f t="shared" si="6"/>
        <v>-7.6210057360998285E-2</v>
      </c>
      <c r="I55" s="6">
        <f t="shared" si="6"/>
        <v>0.16184189369132107</v>
      </c>
      <c r="J55" s="6">
        <f t="shared" si="6"/>
        <v>-9.6600519932502515E-2</v>
      </c>
      <c r="L55" s="6">
        <f t="shared" ref="L55:O71" si="7">+L32/L31-1</f>
        <v>-0.32683250255482788</v>
      </c>
      <c r="M55" s="6">
        <f t="shared" si="7"/>
        <v>-0.12259442587458325</v>
      </c>
      <c r="N55" s="6">
        <f t="shared" si="7"/>
        <v>-0.15457436553713766</v>
      </c>
      <c r="O55" s="6">
        <f t="shared" si="7"/>
        <v>-0.15500404894752107</v>
      </c>
      <c r="Q55" s="6">
        <f t="shared" ref="Q55:T71" si="8">+Q32/Q31-1</f>
        <v>-0.50699967092866438</v>
      </c>
      <c r="R55" s="6">
        <f t="shared" si="8"/>
        <v>-0.16788620669595666</v>
      </c>
      <c r="S55" s="6">
        <f t="shared" si="8"/>
        <v>9.6215139513978087E-2</v>
      </c>
      <c r="T55" s="6">
        <f t="shared" si="8"/>
        <v>-0.22918121629652244</v>
      </c>
      <c r="V55" s="6">
        <f t="shared" ref="V55:Y71" si="9">+V32/V31-1</f>
        <v>-0.27245172758395664</v>
      </c>
      <c r="W55" s="6">
        <f t="shared" si="9"/>
        <v>-0.12985782724459372</v>
      </c>
      <c r="X55" s="6">
        <f t="shared" si="9"/>
        <v>-6.4254338674726408E-2</v>
      </c>
      <c r="Y55" s="6">
        <f t="shared" si="9"/>
        <v>-0.14847990299604219</v>
      </c>
    </row>
    <row r="56" spans="1:25" x14ac:dyDescent="0.2">
      <c r="A56">
        <v>2010</v>
      </c>
      <c r="B56" s="6">
        <f t="shared" si="5"/>
        <v>-0.36124394003753868</v>
      </c>
      <c r="C56" s="6">
        <f t="shared" si="5"/>
        <v>-0.32399932977409307</v>
      </c>
      <c r="D56" s="6">
        <f t="shared" si="5"/>
        <v>0.20729495208606785</v>
      </c>
      <c r="E56" s="6">
        <f t="shared" si="5"/>
        <v>-0.27235074715487428</v>
      </c>
      <c r="G56" s="6">
        <f t="shared" si="6"/>
        <v>-0.27973236588844952</v>
      </c>
      <c r="H56" s="6">
        <f t="shared" si="6"/>
        <v>-0.32500519332786149</v>
      </c>
      <c r="I56" s="6">
        <f t="shared" si="6"/>
        <v>0.31774417269141964</v>
      </c>
      <c r="J56" s="6">
        <f t="shared" si="6"/>
        <v>-0.25625325241577479</v>
      </c>
      <c r="L56" s="6">
        <f t="shared" si="7"/>
        <v>-0.3689016463661916</v>
      </c>
      <c r="M56" s="6">
        <f t="shared" si="7"/>
        <v>-0.3919890387243441</v>
      </c>
      <c r="N56" s="6">
        <f t="shared" si="7"/>
        <v>-0.10212686034309459</v>
      </c>
      <c r="O56" s="6">
        <f t="shared" si="7"/>
        <v>-0.36427187054140719</v>
      </c>
      <c r="Q56" s="6">
        <f t="shared" si="8"/>
        <v>-0.41800455133525016</v>
      </c>
      <c r="R56" s="6">
        <f t="shared" si="8"/>
        <v>-0.42996912661789366</v>
      </c>
      <c r="S56" s="6">
        <f t="shared" si="8"/>
        <v>1.0299198040888413E-2</v>
      </c>
      <c r="T56" s="6">
        <f t="shared" si="8"/>
        <v>-0.37980655968628496</v>
      </c>
      <c r="V56" s="6">
        <f t="shared" si="9"/>
        <v>-0.26431661601621714</v>
      </c>
      <c r="W56" s="6">
        <f t="shared" si="9"/>
        <v>-0.35296426788516611</v>
      </c>
      <c r="X56" s="6">
        <f t="shared" si="9"/>
        <v>0.16145792848145812</v>
      </c>
      <c r="Y56" s="6">
        <f t="shared" si="9"/>
        <v>-0.29580497377159531</v>
      </c>
    </row>
    <row r="57" spans="1:25" x14ac:dyDescent="0.2">
      <c r="A57">
        <v>2011</v>
      </c>
      <c r="B57" s="6">
        <f t="shared" si="5"/>
        <v>1.2480528584060591</v>
      </c>
      <c r="C57" s="6">
        <f t="shared" si="5"/>
        <v>-0.21853268555212968</v>
      </c>
      <c r="D57" s="6">
        <f t="shared" si="5"/>
        <v>0.47448759739791924</v>
      </c>
      <c r="E57" s="6">
        <f t="shared" si="5"/>
        <v>0.18775700846090215</v>
      </c>
      <c r="G57" s="6">
        <f t="shared" si="6"/>
        <v>0.39582524029989141</v>
      </c>
      <c r="H57" s="6">
        <f t="shared" si="6"/>
        <v>-8.1838058444244632E-2</v>
      </c>
      <c r="I57" s="6">
        <f t="shared" si="6"/>
        <v>3.9977241518909246E-3</v>
      </c>
      <c r="J57" s="6">
        <f t="shared" si="6"/>
        <v>4.5970700250210772E-3</v>
      </c>
      <c r="L57" s="6">
        <f t="shared" si="7"/>
        <v>0.55873191129340372</v>
      </c>
      <c r="M57" s="6">
        <f t="shared" si="7"/>
        <v>1.4695767191295284E-2</v>
      </c>
      <c r="N57" s="6">
        <f t="shared" si="7"/>
        <v>0.4200110139777824</v>
      </c>
      <c r="O57" s="6">
        <f t="shared" si="7"/>
        <v>0.12661768352663572</v>
      </c>
      <c r="Q57" s="6">
        <f t="shared" si="8"/>
        <v>0.46059221338376544</v>
      </c>
      <c r="R57" s="6">
        <f t="shared" si="8"/>
        <v>-0.18378791235151692</v>
      </c>
      <c r="S57" s="6">
        <f t="shared" si="8"/>
        <v>0.26493011550552459</v>
      </c>
      <c r="T57" s="6">
        <f t="shared" si="8"/>
        <v>-1.0414963420815493E-2</v>
      </c>
      <c r="V57" s="6">
        <f t="shared" si="9"/>
        <v>0.16177675573908856</v>
      </c>
      <c r="W57" s="6">
        <f t="shared" si="9"/>
        <v>-0.11615965103177339</v>
      </c>
      <c r="X57" s="6">
        <f t="shared" si="9"/>
        <v>0.12459996532253959</v>
      </c>
      <c r="Y57" s="6">
        <f t="shared" si="9"/>
        <v>-4.0401996696251774E-2</v>
      </c>
    </row>
    <row r="58" spans="1:25" x14ac:dyDescent="0.2">
      <c r="A58">
        <v>2012</v>
      </c>
      <c r="B58" s="6">
        <f t="shared" si="5"/>
        <v>0.13973090908288111</v>
      </c>
      <c r="C58" s="6">
        <f t="shared" si="5"/>
        <v>0.11770909511316296</v>
      </c>
      <c r="D58" s="6">
        <f t="shared" si="5"/>
        <v>5.3617870439708337E-3</v>
      </c>
      <c r="E58" s="6">
        <f t="shared" si="5"/>
        <v>9.9598454032799877E-2</v>
      </c>
      <c r="G58" s="6">
        <f t="shared" si="6"/>
        <v>0.24648282642848796</v>
      </c>
      <c r="H58" s="6">
        <f t="shared" si="6"/>
        <v>-1.4883602456875922E-2</v>
      </c>
      <c r="I58" s="6">
        <f t="shared" si="6"/>
        <v>-5.6938955945042391E-2</v>
      </c>
      <c r="J58" s="6">
        <f t="shared" si="6"/>
        <v>3.2576371103828272E-2</v>
      </c>
      <c r="L58" s="6">
        <f t="shared" si="7"/>
        <v>0.6629752693343629</v>
      </c>
      <c r="M58" s="6">
        <f t="shared" si="7"/>
        <v>2.9173558485886986E-2</v>
      </c>
      <c r="N58" s="6">
        <f t="shared" si="7"/>
        <v>0.20154371436447227</v>
      </c>
      <c r="O58" s="6">
        <f t="shared" si="7"/>
        <v>0.15635734164877313</v>
      </c>
      <c r="Q58" s="6">
        <f t="shared" si="8"/>
        <v>-5.0534175374700618E-2</v>
      </c>
      <c r="R58" s="6">
        <f t="shared" si="8"/>
        <v>-1.1742782553935127E-3</v>
      </c>
      <c r="S58" s="6">
        <f t="shared" si="8"/>
        <v>0.35173730848692997</v>
      </c>
      <c r="T58" s="6">
        <f t="shared" si="8"/>
        <v>6.8944764681296844E-2</v>
      </c>
      <c r="V58" s="6">
        <f t="shared" si="9"/>
        <v>7.9578385559559095E-2</v>
      </c>
      <c r="W58" s="6">
        <f t="shared" si="9"/>
        <v>1.8353459119472948E-2</v>
      </c>
      <c r="X58" s="6">
        <f t="shared" si="9"/>
        <v>0.14767678467503043</v>
      </c>
      <c r="Y58" s="6">
        <f t="shared" si="9"/>
        <v>5.1027089907038192E-2</v>
      </c>
    </row>
    <row r="59" spans="1:25" x14ac:dyDescent="0.2">
      <c r="A59">
        <v>2013</v>
      </c>
      <c r="B59" s="6">
        <f t="shared" si="5"/>
        <v>-0.20170343949009295</v>
      </c>
      <c r="C59" s="6">
        <f t="shared" si="5"/>
        <v>-3.8798630217523389E-2</v>
      </c>
      <c r="D59" s="6">
        <f t="shared" si="5"/>
        <v>0.20567551626967195</v>
      </c>
      <c r="E59" s="6">
        <f t="shared" si="5"/>
        <v>-4.7489763785551808E-2</v>
      </c>
      <c r="G59" s="6">
        <f t="shared" si="6"/>
        <v>-0.3082577682990133</v>
      </c>
      <c r="H59" s="6">
        <f t="shared" si="6"/>
        <v>-5.778975114317686E-2</v>
      </c>
      <c r="I59" s="6">
        <f t="shared" si="6"/>
        <v>5.5861234648112879E-2</v>
      </c>
      <c r="J59" s="6">
        <f t="shared" si="6"/>
        <v>-0.10331530141769207</v>
      </c>
      <c r="L59" s="6">
        <f t="shared" si="7"/>
        <v>-9.1913151835567142E-2</v>
      </c>
      <c r="M59" s="6">
        <f t="shared" si="7"/>
        <v>-7.8958663921003813E-2</v>
      </c>
      <c r="N59" s="6">
        <f t="shared" si="7"/>
        <v>0.27291719717536966</v>
      </c>
      <c r="O59" s="6">
        <f t="shared" si="7"/>
        <v>-2.5675272866500731E-2</v>
      </c>
      <c r="Q59" s="6">
        <f t="shared" si="8"/>
        <v>-0.23269427772613871</v>
      </c>
      <c r="R59" s="6">
        <f t="shared" si="8"/>
        <v>-4.5572204422592799E-2</v>
      </c>
      <c r="S59" s="6">
        <f t="shared" si="8"/>
        <v>-9.9851858837727736E-2</v>
      </c>
      <c r="T59" s="6">
        <f t="shared" si="8"/>
        <v>-9.6720329222562462E-2</v>
      </c>
      <c r="V59" s="6">
        <f t="shared" si="9"/>
        <v>-0.12610812201006072</v>
      </c>
      <c r="W59" s="6">
        <f t="shared" si="9"/>
        <v>1.8823605679038291E-2</v>
      </c>
      <c r="X59" s="6">
        <f t="shared" si="9"/>
        <v>1.9133749041178039E-2</v>
      </c>
      <c r="Y59" s="6">
        <f t="shared" si="9"/>
        <v>-7.9594054117415602E-3</v>
      </c>
    </row>
    <row r="60" spans="1:25" x14ac:dyDescent="0.2">
      <c r="A60">
        <v>2014</v>
      </c>
      <c r="B60" s="6">
        <f t="shared" si="5"/>
        <v>-1.40587389030572E-2</v>
      </c>
      <c r="C60" s="6">
        <f t="shared" si="5"/>
        <v>-6.4386643686303979E-2</v>
      </c>
      <c r="D60" s="6">
        <f t="shared" si="5"/>
        <v>0.2131021142352485</v>
      </c>
      <c r="E60" s="6">
        <f t="shared" si="5"/>
        <v>2.5535049933538723E-2</v>
      </c>
      <c r="G60" s="6">
        <f t="shared" si="6"/>
        <v>-0.17593457482458219</v>
      </c>
      <c r="H60" s="6">
        <f t="shared" si="6"/>
        <v>-3.3776167620007014E-2</v>
      </c>
      <c r="I60" s="6">
        <f t="shared" si="6"/>
        <v>0.13612999624807176</v>
      </c>
      <c r="J60" s="6">
        <f t="shared" si="6"/>
        <v>-3.0367600547751117E-2</v>
      </c>
      <c r="L60" s="6">
        <f t="shared" si="7"/>
        <v>-0.30856980385021104</v>
      </c>
      <c r="M60" s="6">
        <f t="shared" si="7"/>
        <v>-1.879556836790941E-2</v>
      </c>
      <c r="N60" s="6">
        <f t="shared" si="7"/>
        <v>-8.3226096325398347E-3</v>
      </c>
      <c r="O60" s="6">
        <f t="shared" si="7"/>
        <v>-7.8299230877244441E-2</v>
      </c>
      <c r="Q60" s="6">
        <f t="shared" si="8"/>
        <v>-1.5890333395755962E-2</v>
      </c>
      <c r="R60" s="6">
        <f t="shared" si="8"/>
        <v>0.25823368095402444</v>
      </c>
      <c r="S60" s="6">
        <f t="shared" si="8"/>
        <v>-0.2347868407559357</v>
      </c>
      <c r="T60" s="6">
        <f t="shared" si="8"/>
        <v>7.2121369753940456E-2</v>
      </c>
      <c r="V60" s="6">
        <f t="shared" si="9"/>
        <v>-0.16817057955960113</v>
      </c>
      <c r="W60" s="6">
        <f t="shared" si="9"/>
        <v>-2.8693565362147289E-2</v>
      </c>
      <c r="X60" s="6">
        <f t="shared" si="9"/>
        <v>0.15061321823189333</v>
      </c>
      <c r="Y60" s="6">
        <f t="shared" si="9"/>
        <v>-1.7796408663522056E-2</v>
      </c>
    </row>
    <row r="61" spans="1:25" x14ac:dyDescent="0.2">
      <c r="A61">
        <v>2015</v>
      </c>
      <c r="B61" s="6">
        <f t="shared" si="5"/>
        <v>0.62991096443412453</v>
      </c>
      <c r="C61" s="6">
        <f t="shared" si="5"/>
        <v>0.26351329057172901</v>
      </c>
      <c r="D61" s="6">
        <f t="shared" si="5"/>
        <v>-0.29672736559501312</v>
      </c>
      <c r="E61" s="6">
        <f t="shared" si="5"/>
        <v>0.19555551455382547</v>
      </c>
      <c r="G61" s="6">
        <f t="shared" si="6"/>
        <v>0.59309423050703058</v>
      </c>
      <c r="H61" s="6">
        <f t="shared" si="6"/>
        <v>-8.6647786889652134E-2</v>
      </c>
      <c r="I61" s="6">
        <f t="shared" si="6"/>
        <v>0.12599746916261023</v>
      </c>
      <c r="J61" s="6">
        <f t="shared" si="6"/>
        <v>7.1322527112164469E-2</v>
      </c>
      <c r="L61" s="6">
        <f t="shared" si="7"/>
        <v>0.2792775359784494</v>
      </c>
      <c r="M61" s="6">
        <f t="shared" si="7"/>
        <v>-9.3735768641977413E-2</v>
      </c>
      <c r="N61" s="6">
        <f t="shared" si="7"/>
        <v>-0.26089932315715225</v>
      </c>
      <c r="O61" s="6">
        <f t="shared" si="7"/>
        <v>-7.172099452186087E-2</v>
      </c>
      <c r="Q61" s="6">
        <f t="shared" si="8"/>
        <v>0.22123863983664038</v>
      </c>
      <c r="R61" s="6">
        <f t="shared" si="8"/>
        <v>-0.11978346202694956</v>
      </c>
      <c r="S61" s="6">
        <f t="shared" si="8"/>
        <v>9.6775371581784508E-2</v>
      </c>
      <c r="T61" s="6">
        <f t="shared" si="8"/>
        <v>-2.4878135085830366E-2</v>
      </c>
      <c r="V61" s="6">
        <f t="shared" si="9"/>
        <v>-7.0603565942692237E-2</v>
      </c>
      <c r="W61" s="6">
        <f t="shared" si="9"/>
        <v>0.10755794401074525</v>
      </c>
      <c r="X61" s="6">
        <f t="shared" si="9"/>
        <v>-0.13677609358075637</v>
      </c>
      <c r="Y61" s="6">
        <f t="shared" si="9"/>
        <v>2.9227271437153313E-2</v>
      </c>
    </row>
    <row r="62" spans="1:25" x14ac:dyDescent="0.2">
      <c r="A62">
        <v>2016</v>
      </c>
      <c r="B62" s="6">
        <f t="shared" si="5"/>
        <v>0.61689178014661006</v>
      </c>
      <c r="C62" s="6">
        <f t="shared" si="5"/>
        <v>6.6543362170576215E-2</v>
      </c>
      <c r="D62" s="6">
        <f t="shared" si="5"/>
        <v>-0.1805389686568053</v>
      </c>
      <c r="E62" s="6">
        <f t="shared" si="5"/>
        <v>0.24464520324233341</v>
      </c>
      <c r="G62" s="6">
        <f t="shared" si="6"/>
        <v>0.33073438612466166</v>
      </c>
      <c r="H62" s="6">
        <f t="shared" si="6"/>
        <v>-3.8095691819777344E-2</v>
      </c>
      <c r="I62" s="6">
        <f t="shared" si="6"/>
        <v>9.196707492178513E-2</v>
      </c>
      <c r="J62" s="6">
        <f t="shared" si="6"/>
        <v>8.1892986432786641E-2</v>
      </c>
      <c r="L62" s="6">
        <f t="shared" si="7"/>
        <v>0.30320970407084213</v>
      </c>
      <c r="M62" s="6">
        <f t="shared" si="7"/>
        <v>3.3694643332265128E-2</v>
      </c>
      <c r="N62" s="6">
        <f t="shared" si="7"/>
        <v>0.10967780664216553</v>
      </c>
      <c r="O62" s="6">
        <f t="shared" si="7"/>
        <v>0.1066050587489864</v>
      </c>
      <c r="Q62" s="6">
        <f t="shared" si="8"/>
        <v>0.44297153824529389</v>
      </c>
      <c r="R62" s="6">
        <f t="shared" si="8"/>
        <v>4.2366539985121188E-2</v>
      </c>
      <c r="S62" s="6">
        <f t="shared" si="8"/>
        <v>-5.609613019679649E-2</v>
      </c>
      <c r="T62" s="6">
        <f t="shared" si="8"/>
        <v>9.3741267068736533E-2</v>
      </c>
      <c r="V62" s="6">
        <f t="shared" si="9"/>
        <v>0.33894963256884436</v>
      </c>
      <c r="W62" s="6">
        <f t="shared" si="9"/>
        <v>2.9888993145860354E-2</v>
      </c>
      <c r="X62" s="6">
        <f t="shared" si="9"/>
        <v>-0.30434440129829854</v>
      </c>
      <c r="Y62" s="6">
        <f t="shared" si="9"/>
        <v>6.8175534502081803E-3</v>
      </c>
    </row>
    <row r="63" spans="1:25" x14ac:dyDescent="0.2">
      <c r="A63">
        <v>2017</v>
      </c>
      <c r="B63" s="6">
        <f t="shared" si="5"/>
        <v>0.31135936065869152</v>
      </c>
      <c r="C63" s="6">
        <f t="shared" si="5"/>
        <v>-1.7925464259170076E-2</v>
      </c>
      <c r="D63" s="6">
        <f t="shared" si="5"/>
        <v>5.5540866887694884E-2</v>
      </c>
      <c r="E63" s="6">
        <f t="shared" si="5"/>
        <v>0.1652904697292592</v>
      </c>
      <c r="G63" s="6">
        <f t="shared" si="6"/>
        <v>0.24437797773282677</v>
      </c>
      <c r="H63" s="6">
        <f t="shared" si="6"/>
        <v>0.16478813757254707</v>
      </c>
      <c r="I63" s="6">
        <f t="shared" si="6"/>
        <v>-4.3705225234003775E-2</v>
      </c>
      <c r="J63" s="6">
        <f t="shared" si="6"/>
        <v>0.14147186720539096</v>
      </c>
      <c r="L63" s="6">
        <f t="shared" si="7"/>
        <v>0.34130810732216976</v>
      </c>
      <c r="M63" s="6">
        <f t="shared" si="7"/>
        <v>-8.6168724582471601E-2</v>
      </c>
      <c r="N63" s="6">
        <f t="shared" si="7"/>
        <v>-9.3858625128638296E-2</v>
      </c>
      <c r="O63" s="6">
        <f t="shared" si="7"/>
        <v>2.3251453983402781E-2</v>
      </c>
      <c r="Q63" s="6">
        <f t="shared" si="8"/>
        <v>0.43346530957695983</v>
      </c>
      <c r="R63" s="6">
        <f t="shared" si="8"/>
        <v>0.68376761818109322</v>
      </c>
      <c r="S63" s="6">
        <f t="shared" si="8"/>
        <v>0.21809392229388957</v>
      </c>
      <c r="T63" s="6">
        <f t="shared" si="8"/>
        <v>0.52974466987956159</v>
      </c>
      <c r="V63" s="6">
        <f t="shared" si="9"/>
        <v>0.66177461549911709</v>
      </c>
      <c r="W63" s="6">
        <f t="shared" si="9"/>
        <v>-6.7811814497845124E-2</v>
      </c>
      <c r="X63" s="6">
        <f t="shared" si="9"/>
        <v>-8.1013725376674062E-2</v>
      </c>
      <c r="Y63" s="6">
        <f t="shared" si="9"/>
        <v>5.1553393255264313E-2</v>
      </c>
    </row>
    <row r="64" spans="1:25" x14ac:dyDescent="0.2">
      <c r="A64">
        <v>2018</v>
      </c>
      <c r="B64" s="6">
        <f t="shared" si="5"/>
        <v>-7.7876343202215703E-2</v>
      </c>
      <c r="C64" s="6">
        <f t="shared" si="5"/>
        <v>-0.1316735759661285</v>
      </c>
      <c r="D64" s="6">
        <f t="shared" si="5"/>
        <v>0.10005834928596591</v>
      </c>
      <c r="E64" s="6">
        <f t="shared" si="5"/>
        <v>-7.3901820243703176E-2</v>
      </c>
      <c r="G64" s="6">
        <f t="shared" si="6"/>
        <v>0.14440341807527735</v>
      </c>
      <c r="H64" s="6">
        <f t="shared" si="6"/>
        <v>-2.8887660584066777E-2</v>
      </c>
      <c r="I64" s="6">
        <f t="shared" si="6"/>
        <v>-7.1938193940725093E-2</v>
      </c>
      <c r="J64" s="6">
        <f t="shared" si="6"/>
        <v>2.0055136707321619E-2</v>
      </c>
      <c r="L64" s="6">
        <f t="shared" si="7"/>
        <v>0.48139850165784148</v>
      </c>
      <c r="M64" s="6">
        <f t="shared" si="7"/>
        <v>0.10667822787011705</v>
      </c>
      <c r="N64" s="6">
        <f t="shared" si="7"/>
        <v>-0.14046423982257106</v>
      </c>
      <c r="O64" s="6">
        <f t="shared" si="7"/>
        <v>0.19473381578558091</v>
      </c>
      <c r="Q64" s="6">
        <f t="shared" si="8"/>
        <v>0.41614688648063058</v>
      </c>
      <c r="R64" s="6">
        <f t="shared" si="8"/>
        <v>-8.5738042546356197E-2</v>
      </c>
      <c r="S64" s="6">
        <f t="shared" si="8"/>
        <v>-2.8923469540910185E-2</v>
      </c>
      <c r="T64" s="6">
        <f t="shared" si="8"/>
        <v>3.8114384085987885E-2</v>
      </c>
      <c r="V64" s="6">
        <f t="shared" si="9"/>
        <v>0.33453348437411123</v>
      </c>
      <c r="W64" s="6">
        <f t="shared" si="9"/>
        <v>-7.1625139472471955E-2</v>
      </c>
      <c r="X64" s="6">
        <f t="shared" si="9"/>
        <v>0.21815143572756246</v>
      </c>
      <c r="Y64" s="6">
        <f t="shared" si="9"/>
        <v>6.7130260927861229E-2</v>
      </c>
    </row>
    <row r="65" spans="1:25" x14ac:dyDescent="0.2">
      <c r="A65">
        <v>2019</v>
      </c>
      <c r="B65" s="6">
        <f t="shared" si="5"/>
        <v>9.9743670747042712E-2</v>
      </c>
      <c r="C65" s="6">
        <f t="shared" si="5"/>
        <v>0.27034832275033471</v>
      </c>
      <c r="D65" s="6">
        <f t="shared" si="5"/>
        <v>8.5322350476124909E-2</v>
      </c>
      <c r="E65" s="6">
        <f t="shared" si="5"/>
        <v>0.14479769457863845</v>
      </c>
      <c r="G65" s="6">
        <f t="shared" si="6"/>
        <v>0.3871924610517774</v>
      </c>
      <c r="H65" s="6">
        <f t="shared" si="6"/>
        <v>-2.5407348091365356E-2</v>
      </c>
      <c r="I65" s="6">
        <f t="shared" si="6"/>
        <v>-0.25844489961820627</v>
      </c>
      <c r="J65" s="6">
        <f t="shared" si="6"/>
        <v>8.6853639400771288E-2</v>
      </c>
      <c r="L65" s="6">
        <f t="shared" si="7"/>
        <v>3.4418475679773408E-2</v>
      </c>
      <c r="M65" s="6">
        <f t="shared" si="7"/>
        <v>-6.3866898478683876E-3</v>
      </c>
      <c r="N65" s="6">
        <f t="shared" si="7"/>
        <v>-0.14730434048158692</v>
      </c>
      <c r="O65" s="6">
        <f t="shared" si="7"/>
        <v>-5.300928876267319E-3</v>
      </c>
      <c r="Q65" s="6">
        <f t="shared" si="8"/>
        <v>0.20612579479862503</v>
      </c>
      <c r="R65" s="6">
        <f t="shared" si="8"/>
        <v>-0.15435062588274806</v>
      </c>
      <c r="S65" s="6">
        <f t="shared" si="8"/>
        <v>-0.27105478572951047</v>
      </c>
      <c r="T65" s="6">
        <f t="shared" si="8"/>
        <v>-5.9187753835789558E-2</v>
      </c>
      <c r="V65" s="6">
        <f t="shared" si="9"/>
        <v>0.36511145018969127</v>
      </c>
      <c r="W65" s="6">
        <f t="shared" si="9"/>
        <v>-3.3310394665790111E-2</v>
      </c>
      <c r="X65" s="6">
        <f t="shared" si="9"/>
        <v>0.42467746788994387</v>
      </c>
      <c r="Y65" s="6">
        <f t="shared" si="9"/>
        <v>0.15553834202903793</v>
      </c>
    </row>
    <row r="66" spans="1:25" x14ac:dyDescent="0.2">
      <c r="A66">
        <v>2020</v>
      </c>
      <c r="B66" s="6">
        <f t="shared" si="5"/>
        <v>0.15430333847312583</v>
      </c>
      <c r="C66" s="6">
        <f t="shared" si="5"/>
        <v>-5.5081171342993285E-3</v>
      </c>
      <c r="D66" s="6">
        <f t="shared" si="5"/>
        <v>5.9621173025752983E-2</v>
      </c>
      <c r="E66" s="6">
        <f t="shared" si="5"/>
        <v>9.3648108801986263E-2</v>
      </c>
      <c r="G66" s="6">
        <f t="shared" si="6"/>
        <v>9.8006013726466445E-2</v>
      </c>
      <c r="H66" s="6">
        <f t="shared" si="6"/>
        <v>2.6625456085336285E-3</v>
      </c>
      <c r="I66" s="6">
        <f t="shared" si="6"/>
        <v>-9.0739976417343104E-2</v>
      </c>
      <c r="J66" s="6">
        <f t="shared" si="6"/>
        <v>3.6639109339831277E-2</v>
      </c>
      <c r="L66" s="6">
        <f t="shared" si="7"/>
        <v>-0.18696923621450701</v>
      </c>
      <c r="M66" s="6">
        <f t="shared" si="7"/>
        <v>-0.13757404312351451</v>
      </c>
      <c r="N66" s="6">
        <f t="shared" si="7"/>
        <v>0.15271328002772</v>
      </c>
      <c r="O66" s="6">
        <f t="shared" si="7"/>
        <v>-0.13077503800315426</v>
      </c>
      <c r="Q66" s="6">
        <f t="shared" si="8"/>
        <v>0.12978348084800961</v>
      </c>
      <c r="R66" s="6">
        <f t="shared" si="8"/>
        <v>-0.21067468249730437</v>
      </c>
      <c r="S66" s="6">
        <f t="shared" si="8"/>
        <v>-9.5143569966084085E-2</v>
      </c>
      <c r="T66" s="6">
        <f t="shared" si="8"/>
        <v>-6.1147924221787275E-2</v>
      </c>
      <c r="V66" s="6">
        <f t="shared" si="9"/>
        <v>1.764361464048636E-2</v>
      </c>
      <c r="W66" s="6">
        <f t="shared" si="9"/>
        <v>0.17731366424184958</v>
      </c>
      <c r="X66" s="6">
        <f t="shared" si="9"/>
        <v>-0.10015391606676283</v>
      </c>
      <c r="Y66" s="6">
        <f t="shared" si="9"/>
        <v>7.1984486617021393E-2</v>
      </c>
    </row>
    <row r="67" spans="1:25" x14ac:dyDescent="0.2">
      <c r="A67">
        <v>2021</v>
      </c>
      <c r="B67" s="6">
        <f t="shared" si="5"/>
        <v>2.9362112627653314E-3</v>
      </c>
      <c r="C67" s="6">
        <f t="shared" si="5"/>
        <v>0.40380473098109038</v>
      </c>
      <c r="D67" s="6">
        <f t="shared" si="5"/>
        <v>0.16984917932740706</v>
      </c>
      <c r="E67" s="6">
        <f t="shared" si="5"/>
        <v>0.13450203677545192</v>
      </c>
      <c r="G67" s="6">
        <f t="shared" si="6"/>
        <v>1.0782282502561635E-3</v>
      </c>
      <c r="H67" s="6">
        <f t="shared" si="6"/>
        <v>0.11415243495053873</v>
      </c>
      <c r="I67" s="6">
        <f t="shared" si="6"/>
        <v>-6.3860167529396494E-2</v>
      </c>
      <c r="J67" s="6">
        <f t="shared" si="6"/>
        <v>3.9145948120836493E-2</v>
      </c>
      <c r="L67" s="6">
        <f t="shared" si="7"/>
        <v>-6.1738593956289667E-2</v>
      </c>
      <c r="M67" s="6">
        <f t="shared" si="7"/>
        <v>9.8446454259006E-2</v>
      </c>
      <c r="N67" s="6">
        <f t="shared" si="7"/>
        <v>-0.17034087412063947</v>
      </c>
      <c r="O67" s="6">
        <f t="shared" si="7"/>
        <v>-2.1154372534668564E-3</v>
      </c>
      <c r="Q67" s="6">
        <f t="shared" si="8"/>
        <v>-1.3805224547354777E-2</v>
      </c>
      <c r="R67" s="6">
        <f t="shared" si="8"/>
        <v>0.2003704588740487</v>
      </c>
      <c r="S67" s="6">
        <f t="shared" si="8"/>
        <v>0.10405451467274784</v>
      </c>
      <c r="T67" s="6">
        <f t="shared" si="8"/>
        <v>8.6558189900080906E-2</v>
      </c>
      <c r="V67" s="6">
        <f t="shared" si="9"/>
        <v>-7.3359116615718811E-2</v>
      </c>
      <c r="W67" s="6">
        <f t="shared" si="9"/>
        <v>0.11031940657305639</v>
      </c>
      <c r="X67" s="6">
        <f t="shared" si="9"/>
        <v>-0.11283793017675181</v>
      </c>
      <c r="Y67" s="6">
        <f t="shared" si="9"/>
        <v>1.3422776089212274E-2</v>
      </c>
    </row>
    <row r="68" spans="1:25" x14ac:dyDescent="0.2">
      <c r="A68">
        <v>2022</v>
      </c>
      <c r="B68" s="6">
        <f t="shared" si="5"/>
        <v>0.19134403623275675</v>
      </c>
      <c r="C68" s="6">
        <f t="shared" si="5"/>
        <v>7.5761786436883805E-2</v>
      </c>
      <c r="D68" s="6">
        <f t="shared" si="5"/>
        <v>-0.1168167601147847</v>
      </c>
      <c r="E68" s="6">
        <f t="shared" si="5"/>
        <v>0.1131072900798844</v>
      </c>
      <c r="G68" s="6">
        <f t="shared" si="6"/>
        <v>-7.9166363432812359E-2</v>
      </c>
      <c r="H68" s="6">
        <f t="shared" si="6"/>
        <v>0.36592212112396871</v>
      </c>
      <c r="I68" s="6">
        <f t="shared" si="6"/>
        <v>2.3047518741309725E-2</v>
      </c>
      <c r="J68" s="6">
        <f t="shared" si="6"/>
        <v>0.11945653380453392</v>
      </c>
      <c r="L68" s="6">
        <f t="shared" si="7"/>
        <v>3.6316632911528313E-2</v>
      </c>
      <c r="M68" s="6">
        <f t="shared" si="7"/>
        <v>0.23351605122009622</v>
      </c>
      <c r="N68" s="6">
        <f t="shared" si="7"/>
        <v>-0.12847438241438114</v>
      </c>
      <c r="O68" s="6">
        <f t="shared" si="7"/>
        <v>0.11843405214089064</v>
      </c>
      <c r="Q68" s="6">
        <f t="shared" si="8"/>
        <v>0.20450926637691635</v>
      </c>
      <c r="R68" s="6">
        <f t="shared" si="8"/>
        <v>0.15952223860493753</v>
      </c>
      <c r="S68" s="6">
        <f t="shared" si="8"/>
        <v>-7.4727648270574987E-2</v>
      </c>
      <c r="T68" s="6">
        <f t="shared" si="8"/>
        <v>0.1527678396238028</v>
      </c>
      <c r="V68" s="6">
        <f t="shared" si="9"/>
        <v>9.6787570987569183E-2</v>
      </c>
      <c r="W68" s="6">
        <f t="shared" si="9"/>
        <v>0.11876150342880409</v>
      </c>
      <c r="X68" s="6">
        <f t="shared" si="9"/>
        <v>-7.736828479770963E-2</v>
      </c>
      <c r="Y68" s="6">
        <f t="shared" si="9"/>
        <v>8.8788775641384543E-2</v>
      </c>
    </row>
    <row r="69" spans="1:25" ht="15" x14ac:dyDescent="0.25">
      <c r="A69" s="5">
        <v>2023</v>
      </c>
      <c r="B69" s="4">
        <f t="shared" si="5"/>
        <v>-0.19722919891509438</v>
      </c>
      <c r="C69" s="4">
        <f t="shared" si="5"/>
        <v>-0.44063946416694688</v>
      </c>
      <c r="D69" s="4">
        <f t="shared" si="5"/>
        <v>0.13515387531376688</v>
      </c>
      <c r="E69" s="4">
        <f t="shared" si="5"/>
        <v>-0.24511099052085261</v>
      </c>
      <c r="G69" s="4">
        <f t="shared" si="6"/>
        <v>-0.27838084654912176</v>
      </c>
      <c r="H69" s="4">
        <f t="shared" si="6"/>
        <v>0.17238041509331237</v>
      </c>
      <c r="I69" s="4">
        <f t="shared" si="6"/>
        <v>-0.12210302928998396</v>
      </c>
      <c r="J69" s="4">
        <f t="shared" si="6"/>
        <v>-3.1396947529767072E-2</v>
      </c>
      <c r="L69" s="4">
        <f t="shared" si="7"/>
        <v>-0.26711184238450214</v>
      </c>
      <c r="M69" s="4">
        <f t="shared" si="7"/>
        <v>-6.6467345474279904E-2</v>
      </c>
      <c r="N69" s="4">
        <f t="shared" si="7"/>
        <v>2.5052752672311884E-2</v>
      </c>
      <c r="O69" s="4">
        <f t="shared" si="7"/>
        <v>-0.13039553717496566</v>
      </c>
      <c r="Q69" s="4">
        <f t="shared" si="8"/>
        <v>-1.2835790310290029E-2</v>
      </c>
      <c r="R69" s="4">
        <f t="shared" si="8"/>
        <v>-0.1686797608582169</v>
      </c>
      <c r="S69" s="4">
        <f t="shared" si="8"/>
        <v>-0.11834393612886007</v>
      </c>
      <c r="T69" s="4">
        <f t="shared" si="8"/>
        <v>-9.2960651023696328E-2</v>
      </c>
      <c r="V69" s="4">
        <f t="shared" si="9"/>
        <v>-0.12487282424655854</v>
      </c>
      <c r="W69" s="4">
        <f t="shared" si="9"/>
        <v>-2.2554046820722262E-2</v>
      </c>
      <c r="X69" s="4">
        <f t="shared" si="9"/>
        <v>-0.23629365581342288</v>
      </c>
      <c r="Y69" s="4">
        <f t="shared" si="9"/>
        <v>-7.8066022406051871E-2</v>
      </c>
    </row>
    <row r="70" spans="1:25" x14ac:dyDescent="0.2">
      <c r="A70" s="16">
        <v>2024</v>
      </c>
      <c r="B70" s="19">
        <f t="shared" si="5"/>
        <v>-0.16440237871233632</v>
      </c>
      <c r="C70" s="19">
        <f t="shared" si="5"/>
        <v>-0.13735803716018335</v>
      </c>
      <c r="D70" s="19">
        <f t="shared" si="5"/>
        <v>-0.34315042309707933</v>
      </c>
      <c r="E70" s="19">
        <f t="shared" si="5"/>
        <v>-0.18440225338149063</v>
      </c>
      <c r="G70" s="19">
        <f t="shared" si="6"/>
        <v>-0.18857617371417001</v>
      </c>
      <c r="H70" s="19">
        <f t="shared" si="6"/>
        <v>-0.22203757032097804</v>
      </c>
      <c r="I70" s="19">
        <f t="shared" si="6"/>
        <v>-0.21064624357455086</v>
      </c>
      <c r="J70" s="19">
        <f t="shared" si="6"/>
        <v>-0.2112766764135412</v>
      </c>
      <c r="L70" s="19">
        <f t="shared" si="7"/>
        <v>-0.20693919443303899</v>
      </c>
      <c r="M70" s="19">
        <f t="shared" si="7"/>
        <v>-0.20401691684952794</v>
      </c>
      <c r="N70" s="19">
        <f t="shared" si="7"/>
        <v>-0.14939746035504153</v>
      </c>
      <c r="O70" s="19">
        <f t="shared" si="7"/>
        <v>-0.19947691298412962</v>
      </c>
      <c r="Q70" s="19">
        <f t="shared" si="8"/>
        <v>-0.3407451674676788</v>
      </c>
      <c r="R70" s="19">
        <f t="shared" si="8"/>
        <v>0.31783690068588033</v>
      </c>
      <c r="S70" s="19">
        <f t="shared" si="8"/>
        <v>-0.41300751686486536</v>
      </c>
      <c r="T70" s="19">
        <f t="shared" si="8"/>
        <v>-7.3754546268717691E-2</v>
      </c>
      <c r="V70" s="19">
        <f t="shared" si="9"/>
        <v>-0.36219836488789492</v>
      </c>
      <c r="W70" s="19">
        <f t="shared" si="9"/>
        <v>-0.15870828672205761</v>
      </c>
      <c r="X70" s="19">
        <f t="shared" si="9"/>
        <v>-0.19826761461814169</v>
      </c>
      <c r="Y70" s="19">
        <f t="shared" si="9"/>
        <v>-0.22732971001842917</v>
      </c>
    </row>
    <row r="71" spans="1:25" x14ac:dyDescent="0.2">
      <c r="A71" s="16">
        <v>2025</v>
      </c>
      <c r="B71" s="19">
        <f t="shared" si="5"/>
        <v>2.3279340115932357E-2</v>
      </c>
      <c r="C71" s="19">
        <f t="shared" si="5"/>
        <v>0.19409383712022543</v>
      </c>
      <c r="D71" s="19">
        <f t="shared" si="5"/>
        <v>-0.14671482031905247</v>
      </c>
      <c r="E71" s="19">
        <f t="shared" si="5"/>
        <v>4.7326056302071651E-2</v>
      </c>
      <c r="G71" s="19">
        <f t="shared" si="6"/>
        <v>0.10642041618421616</v>
      </c>
      <c r="H71" s="19">
        <f t="shared" si="6"/>
        <v>-0.13190959750418552</v>
      </c>
      <c r="I71" s="19">
        <f t="shared" si="6"/>
        <v>8.0585767345404458E-2</v>
      </c>
      <c r="J71" s="19">
        <f t="shared" si="6"/>
        <v>-4.3063383885618367E-2</v>
      </c>
      <c r="L71" s="19">
        <f t="shared" si="7"/>
        <v>0.12432464297686407</v>
      </c>
      <c r="M71" s="19">
        <f t="shared" si="7"/>
        <v>4.9772414822410127E-2</v>
      </c>
      <c r="N71" s="19">
        <f t="shared" si="7"/>
        <v>8.5386378161466769E-2</v>
      </c>
      <c r="O71" s="19">
        <f t="shared" si="7"/>
        <v>7.5749217804353952E-2</v>
      </c>
      <c r="Q71" s="19">
        <f t="shared" si="8"/>
        <v>-3.2194956501493399E-2</v>
      </c>
      <c r="R71" s="19">
        <f t="shared" si="8"/>
        <v>-0.21915152400673299</v>
      </c>
      <c r="S71" s="19">
        <f t="shared" si="8"/>
        <v>0.20564359012105671</v>
      </c>
      <c r="T71" s="19">
        <f t="shared" si="8"/>
        <v>-0.12933804581709896</v>
      </c>
      <c r="V71" s="19">
        <f t="shared" si="9"/>
        <v>0.10410768085758026</v>
      </c>
      <c r="W71" s="19">
        <f t="shared" si="9"/>
        <v>-8.2606400716676465E-2</v>
      </c>
      <c r="X71" s="19">
        <f t="shared" si="9"/>
        <v>0.15872836200431562</v>
      </c>
      <c r="Y71" s="19">
        <f t="shared" si="9"/>
        <v>-1.2813489382776933E-2</v>
      </c>
    </row>
    <row r="73" spans="1:25" ht="15" x14ac:dyDescent="0.25">
      <c r="A73" s="1" t="s">
        <v>20</v>
      </c>
    </row>
    <row r="74" spans="1:25" x14ac:dyDescent="0.2">
      <c r="A74" s="23" t="s">
        <v>69</v>
      </c>
      <c r="B74" s="24">
        <f>+(B48/B46)^(1/2)-1</f>
        <v>-7.5310980646096648E-2</v>
      </c>
      <c r="C74" s="24">
        <f t="shared" ref="C74:E74" si="10">+(C48/C46)^(1/2)-1</f>
        <v>1.4926328098901598E-2</v>
      </c>
      <c r="D74" s="24">
        <f t="shared" si="10"/>
        <v>-0.25134787167138639</v>
      </c>
      <c r="E74" s="24">
        <f t="shared" si="10"/>
        <v>-7.5772337843743265E-2</v>
      </c>
      <c r="G74" s="24">
        <f t="shared" ref="G74:J74" si="11">+(G48/G46)^(1/2)-1</f>
        <v>-5.2489637217113527E-2</v>
      </c>
      <c r="H74" s="24">
        <f t="shared" si="11"/>
        <v>-0.17820822667376146</v>
      </c>
      <c r="I74" s="24">
        <f t="shared" si="11"/>
        <v>-7.6439263180828165E-2</v>
      </c>
      <c r="J74" s="24">
        <f t="shared" si="11"/>
        <v>-0.13123177525687879</v>
      </c>
      <c r="L74" s="24">
        <f t="shared" ref="L74:O74" si="12">+(L48/L46)^(1/2)-1</f>
        <v>-5.5723659579454687E-2</v>
      </c>
      <c r="M74" s="24">
        <f t="shared" si="12"/>
        <v>-8.5887816864550159E-2</v>
      </c>
      <c r="N74" s="24">
        <f t="shared" si="12"/>
        <v>-3.9150162741239281E-2</v>
      </c>
      <c r="O74" s="24">
        <f t="shared" si="12"/>
        <v>-7.2011807892121249E-2</v>
      </c>
      <c r="Q74" s="24">
        <f t="shared" ref="Q74:T74" si="13">+(Q48/Q46)^(1/2)-1</f>
        <v>-0.20123210387776358</v>
      </c>
      <c r="R74" s="24">
        <f t="shared" si="13"/>
        <v>1.4411620353522947E-2</v>
      </c>
      <c r="S74" s="24">
        <f t="shared" si="13"/>
        <v>-0.158748714865102</v>
      </c>
      <c r="T74" s="24">
        <f t="shared" si="13"/>
        <v>-0.10197623817701451</v>
      </c>
      <c r="V74" s="24">
        <f t="shared" ref="V74:Y74" si="14">+(V48/V46)^(1/2)-1</f>
        <v>-0.16083274361376632</v>
      </c>
      <c r="W74" s="24">
        <f t="shared" si="14"/>
        <v>-0.12148100026733322</v>
      </c>
      <c r="X74" s="24">
        <f t="shared" si="14"/>
        <v>-3.6158698913906662E-2</v>
      </c>
      <c r="Y74" s="24">
        <f t="shared" si="14"/>
        <v>-0.12663313125324893</v>
      </c>
    </row>
  </sheetData>
  <mergeCells count="10">
    <mergeCell ref="B51:E51"/>
    <mergeCell ref="G51:J51"/>
    <mergeCell ref="L51:O51"/>
    <mergeCell ref="Q51:T51"/>
    <mergeCell ref="V51:Y51"/>
    <mergeCell ref="B28:E28"/>
    <mergeCell ref="G28:J28"/>
    <mergeCell ref="L28:O28"/>
    <mergeCell ref="Q28:T28"/>
    <mergeCell ref="V28:Y28"/>
  </mergeCells>
  <pageMargins left="0.7" right="0.7" top="0.75" bottom="0.75" header="0.3" footer="0.3"/>
  <pageSetup orientation="portrait" horizontalDpi="300" verticalDpi="300" r:id="rId1"/>
  <ignoredErrors>
    <ignoredError sqref="E31:E4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6E52-2D26-43F4-B0D7-BD33865590D1}">
  <dimension ref="A1:J91"/>
  <sheetViews>
    <sheetView showGridLines="0" zoomScale="80" zoomScaleNormal="80" workbookViewId="0">
      <pane xSplit="1" topLeftCell="B1" activePane="topRight" state="frozen"/>
      <selection pane="topRight"/>
    </sheetView>
  </sheetViews>
  <sheetFormatPr baseColWidth="10" defaultColWidth="11" defaultRowHeight="14.25" x14ac:dyDescent="0.2"/>
  <cols>
    <col min="2" max="5" width="20.625" customWidth="1"/>
    <col min="6" max="6" width="7.75" customWidth="1"/>
    <col min="7" max="10" width="20.625" customWidth="1"/>
  </cols>
  <sheetData>
    <row r="1" spans="2:10" ht="23.25" x14ac:dyDescent="0.35">
      <c r="B1" s="37" t="s">
        <v>63</v>
      </c>
    </row>
    <row r="2" spans="2:10" x14ac:dyDescent="0.2">
      <c r="B2" t="s">
        <v>0</v>
      </c>
      <c r="C2" s="2">
        <f>+LastUpdate</f>
        <v>45372</v>
      </c>
      <c r="D2" s="40"/>
    </row>
    <row r="4" spans="2:10" ht="15" x14ac:dyDescent="0.25">
      <c r="B4" s="34" t="s">
        <v>68</v>
      </c>
      <c r="G4" s="1" t="s">
        <v>2</v>
      </c>
      <c r="I4" s="12">
        <f>+ValutaSEK</f>
        <v>102.94</v>
      </c>
      <c r="J4" s="35">
        <f>+ValutaSEKdate</f>
        <v>45261</v>
      </c>
    </row>
    <row r="5" spans="2:10" ht="15" x14ac:dyDescent="0.25">
      <c r="B5" s="1"/>
      <c r="G5" s="1"/>
      <c r="I5" s="12"/>
      <c r="J5" s="25"/>
    </row>
    <row r="28" spans="1:10" ht="18" x14ac:dyDescent="0.25">
      <c r="B28" s="41" t="s">
        <v>4</v>
      </c>
      <c r="C28" s="41"/>
      <c r="D28" s="41"/>
      <c r="E28" s="41"/>
      <c r="G28" s="41" t="s">
        <v>5</v>
      </c>
      <c r="H28" s="41"/>
      <c r="I28" s="41"/>
      <c r="J28" s="41"/>
    </row>
    <row r="29" spans="1:10" ht="10.5" customHeight="1" x14ac:dyDescent="0.3">
      <c r="B29" s="28"/>
      <c r="C29" s="28"/>
      <c r="D29" s="28"/>
      <c r="E29" s="28"/>
      <c r="G29" s="28"/>
      <c r="H29" s="28"/>
      <c r="I29" s="28"/>
      <c r="J29" s="28"/>
    </row>
    <row r="30" spans="1:10" ht="15" x14ac:dyDescent="0.25">
      <c r="B30" s="26" t="s">
        <v>54</v>
      </c>
      <c r="C30" s="26" t="s">
        <v>58</v>
      </c>
      <c r="D30" s="26" t="s">
        <v>56</v>
      </c>
      <c r="E30" s="26" t="s">
        <v>57</v>
      </c>
      <c r="G30" s="26" t="s">
        <v>54</v>
      </c>
      <c r="H30" s="26" t="s">
        <v>58</v>
      </c>
      <c r="I30" s="26" t="s">
        <v>56</v>
      </c>
      <c r="J30" s="26" t="s">
        <v>57</v>
      </c>
    </row>
    <row r="31" spans="1:10" x14ac:dyDescent="0.2">
      <c r="A31">
        <v>2010</v>
      </c>
      <c r="B31" s="33">
        <v>25.245000000000001</v>
      </c>
      <c r="C31" s="33">
        <v>10.1342</v>
      </c>
      <c r="D31" s="33">
        <v>16.8538</v>
      </c>
      <c r="E31" s="32">
        <v>52.232999999999997</v>
      </c>
      <c r="F31" s="32"/>
      <c r="G31" s="33">
        <v>31.332999999999998</v>
      </c>
      <c r="H31" s="33">
        <v>22.053999999999998</v>
      </c>
      <c r="I31" s="33">
        <v>10.515000000000001</v>
      </c>
      <c r="J31" s="32">
        <v>63.902000000000001</v>
      </c>
    </row>
    <row r="32" spans="1:10" x14ac:dyDescent="0.2">
      <c r="A32">
        <v>2011</v>
      </c>
      <c r="B32" s="33">
        <v>26.285</v>
      </c>
      <c r="C32" s="33">
        <v>12.708399999999999</v>
      </c>
      <c r="D32" s="33">
        <v>16.837599999999998</v>
      </c>
      <c r="E32" s="32">
        <v>55.831000000000003</v>
      </c>
      <c r="F32" s="32"/>
      <c r="G32" s="33">
        <v>30.361999999999998</v>
      </c>
      <c r="H32" s="33">
        <v>20.794</v>
      </c>
      <c r="I32" s="33">
        <v>10.87</v>
      </c>
      <c r="J32" s="32">
        <v>62.025999999999996</v>
      </c>
    </row>
    <row r="33" spans="1:10" x14ac:dyDescent="0.2">
      <c r="A33">
        <v>2012</v>
      </c>
      <c r="B33" s="33">
        <v>26.277277999999999</v>
      </c>
      <c r="C33" s="33">
        <v>10.815799999999999</v>
      </c>
      <c r="D33" s="33">
        <v>13.423200000000001</v>
      </c>
      <c r="E33" s="32">
        <v>50.516278</v>
      </c>
      <c r="F33" s="32"/>
      <c r="G33" s="33">
        <v>31.478000000000002</v>
      </c>
      <c r="H33" s="33">
        <v>25.491</v>
      </c>
      <c r="I33" s="33">
        <v>14.377000000000001</v>
      </c>
      <c r="J33" s="32">
        <v>71.346000000000004</v>
      </c>
    </row>
    <row r="34" spans="1:10" x14ac:dyDescent="0.2">
      <c r="A34">
        <v>2013</v>
      </c>
      <c r="B34" s="33">
        <v>29.907239999999998</v>
      </c>
      <c r="C34" s="33">
        <v>10.862599999999999</v>
      </c>
      <c r="D34" s="33">
        <v>13.922400000000001</v>
      </c>
      <c r="E34" s="32">
        <v>54.692239999999998</v>
      </c>
      <c r="F34" s="32"/>
      <c r="G34" s="33">
        <v>27.891999999999999</v>
      </c>
      <c r="H34" s="33">
        <v>26.446000000000002</v>
      </c>
      <c r="I34" s="33">
        <v>14.999000000000001</v>
      </c>
      <c r="J34" s="32">
        <v>69.337000000000003</v>
      </c>
    </row>
    <row r="35" spans="1:10" x14ac:dyDescent="0.2">
      <c r="A35">
        <v>2014</v>
      </c>
      <c r="B35" s="33">
        <v>35.466912999999998</v>
      </c>
      <c r="C35" s="33">
        <v>12.102799999999998</v>
      </c>
      <c r="D35" s="33">
        <v>17.542200000000001</v>
      </c>
      <c r="E35" s="32">
        <v>65.111912999999987</v>
      </c>
      <c r="F35" s="32"/>
      <c r="G35" s="33">
        <v>28.132000000000001</v>
      </c>
      <c r="H35" s="33">
        <v>28.353999999999999</v>
      </c>
      <c r="I35" s="33">
        <v>19.579000000000001</v>
      </c>
      <c r="J35" s="32">
        <v>76.064999999999998</v>
      </c>
    </row>
    <row r="36" spans="1:10" x14ac:dyDescent="0.2">
      <c r="A36">
        <v>2015</v>
      </c>
      <c r="B36" s="33">
        <v>37.822792</v>
      </c>
      <c r="C36" s="33">
        <v>13.591252400000002</v>
      </c>
      <c r="D36" s="33">
        <v>20.615747599999999</v>
      </c>
      <c r="E36" s="32">
        <v>72.029792</v>
      </c>
      <c r="F36" s="32"/>
      <c r="G36" s="33">
        <v>30.466000000000001</v>
      </c>
      <c r="H36" s="33">
        <v>27.591999999999999</v>
      </c>
      <c r="I36" s="33">
        <v>18.286000000000001</v>
      </c>
      <c r="J36" s="32">
        <v>76.343999999999994</v>
      </c>
    </row>
    <row r="37" spans="1:10" x14ac:dyDescent="0.2">
      <c r="A37">
        <v>2016</v>
      </c>
      <c r="B37" s="33">
        <v>38.28049</v>
      </c>
      <c r="C37" s="33">
        <v>15.420596</v>
      </c>
      <c r="D37" s="33">
        <v>20.367404000000001</v>
      </c>
      <c r="E37" s="32">
        <v>74.068489999999997</v>
      </c>
      <c r="F37" s="32"/>
      <c r="G37" s="33">
        <v>31.384</v>
      </c>
      <c r="H37" s="33">
        <v>24.503</v>
      </c>
      <c r="I37" s="33">
        <v>19.018999999999998</v>
      </c>
      <c r="J37" s="32">
        <v>74.906000000000006</v>
      </c>
    </row>
    <row r="38" spans="1:10" x14ac:dyDescent="0.2">
      <c r="A38">
        <v>2017</v>
      </c>
      <c r="B38" s="33">
        <v>42.495863200000009</v>
      </c>
      <c r="C38" s="33">
        <v>15.842033599999999</v>
      </c>
      <c r="D38" s="33">
        <v>19.100966400000001</v>
      </c>
      <c r="E38" s="32">
        <v>77.438863200000014</v>
      </c>
      <c r="F38" s="32"/>
      <c r="G38" s="33">
        <v>34.966999999999999</v>
      </c>
      <c r="H38" s="33">
        <v>27.629000000000001</v>
      </c>
      <c r="I38" s="33">
        <v>14.612</v>
      </c>
      <c r="J38" s="32">
        <v>77.207999999999998</v>
      </c>
    </row>
    <row r="39" spans="1:10" x14ac:dyDescent="0.2">
      <c r="A39">
        <v>2018</v>
      </c>
      <c r="B39" s="33">
        <v>47.118597136000005</v>
      </c>
      <c r="C39" s="33">
        <v>18.801637800000002</v>
      </c>
      <c r="D39" s="33">
        <v>19.200362200000001</v>
      </c>
      <c r="E39" s="32">
        <v>85.120597136000015</v>
      </c>
      <c r="F39" s="32"/>
      <c r="G39" s="33">
        <v>39.039000000000001</v>
      </c>
      <c r="H39" s="33">
        <v>32.064999999999998</v>
      </c>
      <c r="I39" s="33">
        <v>13.772</v>
      </c>
      <c r="J39" s="32">
        <v>84.876000000000005</v>
      </c>
    </row>
    <row r="40" spans="1:10" x14ac:dyDescent="0.2">
      <c r="A40">
        <v>2019</v>
      </c>
      <c r="B40" s="33">
        <v>50.591265243200006</v>
      </c>
      <c r="C40" s="33">
        <v>19.515867799999999</v>
      </c>
      <c r="D40" s="33">
        <v>23.2211322</v>
      </c>
      <c r="E40" s="32">
        <v>93.328265243200008</v>
      </c>
      <c r="F40" s="32"/>
      <c r="G40" s="33">
        <v>42.366999999999997</v>
      </c>
      <c r="H40" s="33">
        <v>38.871000000000002</v>
      </c>
      <c r="I40" s="33">
        <v>16.962</v>
      </c>
      <c r="J40" s="32">
        <v>98.2</v>
      </c>
    </row>
    <row r="41" spans="1:10" x14ac:dyDescent="0.2">
      <c r="A41">
        <v>2020</v>
      </c>
      <c r="B41" s="33">
        <v>48.686483164924674</v>
      </c>
      <c r="C41" s="33">
        <v>21.086381000000003</v>
      </c>
      <c r="D41" s="33">
        <v>23.894618999999999</v>
      </c>
      <c r="E41" s="32">
        <v>93.667483164924676</v>
      </c>
      <c r="F41" s="32"/>
      <c r="G41" s="33">
        <v>50.795999999999999</v>
      </c>
      <c r="H41" s="33">
        <v>42.061999999999998</v>
      </c>
      <c r="I41" s="33">
        <v>21.547999999999998</v>
      </c>
      <c r="J41" s="32">
        <v>114.40600000000001</v>
      </c>
    </row>
    <row r="42" spans="1:10" x14ac:dyDescent="0.2">
      <c r="A42">
        <v>2021</v>
      </c>
      <c r="B42" s="33">
        <v>54.154579611596915</v>
      </c>
      <c r="C42" s="33">
        <v>19.203517299829837</v>
      </c>
      <c r="D42" s="33">
        <v>26.625800204424277</v>
      </c>
      <c r="E42" s="32">
        <v>99.983897115851036</v>
      </c>
      <c r="F42" s="32"/>
      <c r="G42" s="33">
        <v>50.893000000000001</v>
      </c>
      <c r="H42" s="33">
        <v>37.671999999999997</v>
      </c>
      <c r="I42" s="33">
        <v>21.359000000000002</v>
      </c>
      <c r="J42" s="32">
        <v>109.92400000000001</v>
      </c>
    </row>
    <row r="43" spans="1:10" x14ac:dyDescent="0.2">
      <c r="A43">
        <v>2022</v>
      </c>
      <c r="B43" s="33">
        <v>62.274083502365428</v>
      </c>
      <c r="C43" s="33">
        <v>21.531741107203629</v>
      </c>
      <c r="D43" s="33">
        <v>30.139574768803175</v>
      </c>
      <c r="E43" s="32">
        <v>113.94539937837223</v>
      </c>
      <c r="F43" s="32"/>
      <c r="G43" s="33">
        <v>55.014000000000003</v>
      </c>
      <c r="H43" s="33">
        <v>52.170999999999999</v>
      </c>
      <c r="I43" s="33">
        <v>26.004999999999999</v>
      </c>
      <c r="J43" s="32">
        <v>133.19</v>
      </c>
    </row>
    <row r="44" spans="1:10" ht="15" x14ac:dyDescent="0.25">
      <c r="A44" s="10">
        <v>2023</v>
      </c>
      <c r="B44" s="31">
        <v>58.810162797182258</v>
      </c>
      <c r="C44" s="31">
        <v>23.491987858622799</v>
      </c>
      <c r="D44" s="31">
        <v>32.881169538679522</v>
      </c>
      <c r="E44" s="30">
        <v>115.18332019448459</v>
      </c>
      <c r="F44" s="32"/>
      <c r="G44" s="31">
        <v>59.237000000000002</v>
      </c>
      <c r="H44" s="31">
        <v>60.39</v>
      </c>
      <c r="I44" s="31">
        <v>27.209</v>
      </c>
      <c r="J44" s="30">
        <v>146.83600000000001</v>
      </c>
    </row>
    <row r="45" spans="1:10" x14ac:dyDescent="0.2">
      <c r="A45" s="16">
        <v>2024</v>
      </c>
      <c r="B45" s="29">
        <v>62.098152133859386</v>
      </c>
      <c r="C45" s="29">
        <v>25.885317235123438</v>
      </c>
      <c r="D45" s="29">
        <v>30.597459217407451</v>
      </c>
      <c r="E45" s="29">
        <v>118.58092858639027</v>
      </c>
      <c r="F45" s="32"/>
      <c r="G45" s="29">
        <v>54.299791800000001</v>
      </c>
      <c r="H45" s="29">
        <v>64.677689999999998</v>
      </c>
      <c r="I45" s="29">
        <v>24.452408999999999</v>
      </c>
      <c r="J45" s="29">
        <v>143.42989079999998</v>
      </c>
    </row>
    <row r="46" spans="1:10" x14ac:dyDescent="0.2">
      <c r="A46" s="16">
        <v>2025</v>
      </c>
      <c r="B46" s="29">
        <v>62.144393028628286</v>
      </c>
      <c r="C46" s="29">
        <v>27.954697429304666</v>
      </c>
      <c r="D46" s="29">
        <v>28.800435235526123</v>
      </c>
      <c r="E46" s="29">
        <v>118.89952569345908</v>
      </c>
      <c r="F46" s="32"/>
      <c r="G46" s="29">
        <v>54.714765113639999</v>
      </c>
      <c r="H46" s="29">
        <v>67.495562971200002</v>
      </c>
      <c r="I46" s="29">
        <v>22.055229959399995</v>
      </c>
      <c r="J46" s="29">
        <v>144.26555804423998</v>
      </c>
    </row>
    <row r="49" spans="1:10" ht="18" x14ac:dyDescent="0.25">
      <c r="B49" s="41" t="s">
        <v>4</v>
      </c>
      <c r="C49" s="41"/>
      <c r="D49" s="41"/>
      <c r="E49" s="41"/>
      <c r="G49" s="41" t="s">
        <v>13</v>
      </c>
      <c r="H49" s="41"/>
      <c r="I49" s="41"/>
      <c r="J49" s="41"/>
    </row>
    <row r="50" spans="1:10" ht="10.5" customHeight="1" x14ac:dyDescent="0.3">
      <c r="B50" s="28"/>
      <c r="C50" s="28"/>
      <c r="D50" s="28"/>
      <c r="E50" s="28"/>
      <c r="G50" s="28"/>
      <c r="H50" s="28"/>
      <c r="I50" s="28"/>
      <c r="J50" s="28"/>
    </row>
    <row r="51" spans="1:10" ht="15" x14ac:dyDescent="0.25">
      <c r="B51" s="26" t="s">
        <v>54</v>
      </c>
      <c r="C51" s="26" t="s">
        <v>55</v>
      </c>
      <c r="D51" s="26" t="s">
        <v>56</v>
      </c>
      <c r="E51" s="26" t="s">
        <v>57</v>
      </c>
      <c r="G51" s="26" t="s">
        <v>54</v>
      </c>
      <c r="H51" s="26" t="s">
        <v>55</v>
      </c>
      <c r="I51" s="26" t="s">
        <v>56</v>
      </c>
      <c r="J51" s="26" t="s">
        <v>57</v>
      </c>
    </row>
    <row r="52" spans="1:10" x14ac:dyDescent="0.2">
      <c r="A52">
        <v>2010</v>
      </c>
      <c r="B52" s="33">
        <f t="shared" ref="B52:E67" si="0">+B31</f>
        <v>25.245000000000001</v>
      </c>
      <c r="C52" s="33">
        <f t="shared" si="0"/>
        <v>10.1342</v>
      </c>
      <c r="D52" s="33">
        <f t="shared" si="0"/>
        <v>16.8538</v>
      </c>
      <c r="E52" s="32">
        <f t="shared" si="0"/>
        <v>52.232999999999997</v>
      </c>
      <c r="G52" s="33">
        <f t="shared" ref="G52:I67" si="1">+(G31*$I$4)/100</f>
        <v>32.254190199999996</v>
      </c>
      <c r="H52" s="33">
        <f t="shared" si="1"/>
        <v>22.702387599999998</v>
      </c>
      <c r="I52" s="33">
        <f t="shared" si="1"/>
        <v>10.824140999999999</v>
      </c>
      <c r="J52" s="32">
        <f t="shared" ref="J52:J64" si="2">+SUM(G52:I52)</f>
        <v>65.780718799999988</v>
      </c>
    </row>
    <row r="53" spans="1:10" x14ac:dyDescent="0.2">
      <c r="A53">
        <v>2011</v>
      </c>
      <c r="B53" s="33">
        <f t="shared" si="0"/>
        <v>26.285</v>
      </c>
      <c r="C53" s="33">
        <f t="shared" si="0"/>
        <v>12.708399999999999</v>
      </c>
      <c r="D53" s="33">
        <f t="shared" si="0"/>
        <v>16.837599999999998</v>
      </c>
      <c r="E53" s="32">
        <f t="shared" si="0"/>
        <v>55.831000000000003</v>
      </c>
      <c r="G53" s="33">
        <f t="shared" si="1"/>
        <v>31.254642799999996</v>
      </c>
      <c r="H53" s="33">
        <f t="shared" si="1"/>
        <v>21.405343600000002</v>
      </c>
      <c r="I53" s="33">
        <f t="shared" si="1"/>
        <v>11.189577999999999</v>
      </c>
      <c r="J53" s="32">
        <f t="shared" si="2"/>
        <v>63.849564399999991</v>
      </c>
    </row>
    <row r="54" spans="1:10" x14ac:dyDescent="0.2">
      <c r="A54">
        <v>2012</v>
      </c>
      <c r="B54" s="33">
        <f t="shared" si="0"/>
        <v>26.277277999999999</v>
      </c>
      <c r="C54" s="33">
        <f t="shared" si="0"/>
        <v>10.815799999999999</v>
      </c>
      <c r="D54" s="33">
        <f t="shared" si="0"/>
        <v>13.423200000000001</v>
      </c>
      <c r="E54" s="32">
        <f t="shared" si="0"/>
        <v>50.516278</v>
      </c>
      <c r="G54" s="33">
        <f t="shared" si="1"/>
        <v>32.403453200000001</v>
      </c>
      <c r="H54" s="33">
        <f t="shared" si="1"/>
        <v>26.240435400000003</v>
      </c>
      <c r="I54" s="33">
        <f t="shared" si="1"/>
        <v>14.7996838</v>
      </c>
      <c r="J54" s="32">
        <f t="shared" si="2"/>
        <v>73.443572400000008</v>
      </c>
    </row>
    <row r="55" spans="1:10" x14ac:dyDescent="0.2">
      <c r="A55">
        <v>2013</v>
      </c>
      <c r="B55" s="33">
        <f t="shared" si="0"/>
        <v>29.907239999999998</v>
      </c>
      <c r="C55" s="33">
        <f t="shared" si="0"/>
        <v>10.862599999999999</v>
      </c>
      <c r="D55" s="33">
        <f t="shared" si="0"/>
        <v>13.922400000000001</v>
      </c>
      <c r="E55" s="32">
        <f t="shared" si="0"/>
        <v>54.692239999999998</v>
      </c>
      <c r="G55" s="33">
        <f t="shared" si="1"/>
        <v>28.712024799999998</v>
      </c>
      <c r="H55" s="33">
        <f t="shared" si="1"/>
        <v>27.223512400000001</v>
      </c>
      <c r="I55" s="33">
        <f t="shared" si="1"/>
        <v>15.439970599999999</v>
      </c>
      <c r="J55" s="32">
        <f t="shared" si="2"/>
        <v>71.375507799999994</v>
      </c>
    </row>
    <row r="56" spans="1:10" x14ac:dyDescent="0.2">
      <c r="A56">
        <v>2014</v>
      </c>
      <c r="B56" s="33">
        <f t="shared" si="0"/>
        <v>35.466912999999998</v>
      </c>
      <c r="C56" s="33">
        <f t="shared" si="0"/>
        <v>12.102799999999998</v>
      </c>
      <c r="D56" s="33">
        <f t="shared" si="0"/>
        <v>17.542200000000001</v>
      </c>
      <c r="E56" s="32">
        <f t="shared" si="0"/>
        <v>65.111912999999987</v>
      </c>
      <c r="G56" s="33">
        <f t="shared" si="1"/>
        <v>28.959080800000002</v>
      </c>
      <c r="H56" s="33">
        <f t="shared" si="1"/>
        <v>29.187607599999996</v>
      </c>
      <c r="I56" s="33">
        <f t="shared" si="1"/>
        <v>20.1546226</v>
      </c>
      <c r="J56" s="32">
        <f t="shared" si="2"/>
        <v>78.301310999999998</v>
      </c>
    </row>
    <row r="57" spans="1:10" x14ac:dyDescent="0.2">
      <c r="A57">
        <v>2015</v>
      </c>
      <c r="B57" s="33">
        <f t="shared" si="0"/>
        <v>37.822792</v>
      </c>
      <c r="C57" s="33">
        <f t="shared" si="0"/>
        <v>13.591252400000002</v>
      </c>
      <c r="D57" s="33">
        <f t="shared" si="0"/>
        <v>20.615747599999999</v>
      </c>
      <c r="E57" s="32">
        <f t="shared" si="0"/>
        <v>72.029792</v>
      </c>
      <c r="G57" s="33">
        <f t="shared" si="1"/>
        <v>31.3617004</v>
      </c>
      <c r="H57" s="33">
        <f t="shared" si="1"/>
        <v>28.403204799999997</v>
      </c>
      <c r="I57" s="33">
        <f t="shared" si="1"/>
        <v>18.823608400000001</v>
      </c>
      <c r="J57" s="32">
        <f t="shared" si="2"/>
        <v>78.588513599999999</v>
      </c>
    </row>
    <row r="58" spans="1:10" x14ac:dyDescent="0.2">
      <c r="A58">
        <v>2016</v>
      </c>
      <c r="B58" s="33">
        <f t="shared" si="0"/>
        <v>38.28049</v>
      </c>
      <c r="C58" s="33">
        <f t="shared" si="0"/>
        <v>15.420596</v>
      </c>
      <c r="D58" s="33">
        <f t="shared" si="0"/>
        <v>20.367404000000001</v>
      </c>
      <c r="E58" s="32">
        <f t="shared" si="0"/>
        <v>74.068489999999997</v>
      </c>
      <c r="G58" s="33">
        <f t="shared" si="1"/>
        <v>32.306689599999999</v>
      </c>
      <c r="H58" s="33">
        <f t="shared" si="1"/>
        <v>25.223388199999999</v>
      </c>
      <c r="I58" s="33">
        <f t="shared" si="1"/>
        <v>19.578158599999998</v>
      </c>
      <c r="J58" s="32">
        <f t="shared" si="2"/>
        <v>77.108236399999996</v>
      </c>
    </row>
    <row r="59" spans="1:10" x14ac:dyDescent="0.2">
      <c r="A59">
        <v>2017</v>
      </c>
      <c r="B59" s="33">
        <f t="shared" si="0"/>
        <v>42.495863200000009</v>
      </c>
      <c r="C59" s="33">
        <f t="shared" si="0"/>
        <v>15.842033599999999</v>
      </c>
      <c r="D59" s="33">
        <f t="shared" si="0"/>
        <v>19.100966400000001</v>
      </c>
      <c r="E59" s="32">
        <f t="shared" si="0"/>
        <v>77.438863200000014</v>
      </c>
      <c r="G59" s="33">
        <f t="shared" si="1"/>
        <v>35.995029799999998</v>
      </c>
      <c r="H59" s="33">
        <f t="shared" si="1"/>
        <v>28.441292600000001</v>
      </c>
      <c r="I59" s="33">
        <f t="shared" si="1"/>
        <v>15.0415928</v>
      </c>
      <c r="J59" s="32">
        <f t="shared" si="2"/>
        <v>79.477915199999998</v>
      </c>
    </row>
    <row r="60" spans="1:10" x14ac:dyDescent="0.2">
      <c r="A60">
        <v>2018</v>
      </c>
      <c r="B60" s="33">
        <f t="shared" si="0"/>
        <v>47.118597136000005</v>
      </c>
      <c r="C60" s="33">
        <f t="shared" si="0"/>
        <v>18.801637800000002</v>
      </c>
      <c r="D60" s="33">
        <f t="shared" si="0"/>
        <v>19.200362200000001</v>
      </c>
      <c r="E60" s="32">
        <f t="shared" si="0"/>
        <v>85.120597136000015</v>
      </c>
      <c r="G60" s="33">
        <f t="shared" si="1"/>
        <v>40.186746599999999</v>
      </c>
      <c r="H60" s="33">
        <f t="shared" si="1"/>
        <v>33.007710999999993</v>
      </c>
      <c r="I60" s="33">
        <f t="shared" si="1"/>
        <v>14.1768968</v>
      </c>
      <c r="J60" s="32">
        <f t="shared" si="2"/>
        <v>87.371354399999987</v>
      </c>
    </row>
    <row r="61" spans="1:10" x14ac:dyDescent="0.2">
      <c r="A61">
        <v>2019</v>
      </c>
      <c r="B61" s="33">
        <f t="shared" si="0"/>
        <v>50.591265243200006</v>
      </c>
      <c r="C61" s="33">
        <f t="shared" si="0"/>
        <v>19.515867799999999</v>
      </c>
      <c r="D61" s="33">
        <f t="shared" si="0"/>
        <v>23.2211322</v>
      </c>
      <c r="E61" s="32">
        <f t="shared" si="0"/>
        <v>93.328265243200008</v>
      </c>
      <c r="G61" s="33">
        <f t="shared" si="1"/>
        <v>43.612589799999995</v>
      </c>
      <c r="H61" s="33">
        <f t="shared" si="1"/>
        <v>40.013807399999997</v>
      </c>
      <c r="I61" s="33">
        <f t="shared" si="1"/>
        <v>17.460682800000001</v>
      </c>
      <c r="J61" s="32">
        <f t="shared" si="2"/>
        <v>101.08707999999999</v>
      </c>
    </row>
    <row r="62" spans="1:10" x14ac:dyDescent="0.2">
      <c r="A62">
        <v>2020</v>
      </c>
      <c r="B62" s="33">
        <f t="shared" si="0"/>
        <v>48.686483164924674</v>
      </c>
      <c r="C62" s="33">
        <f t="shared" si="0"/>
        <v>21.086381000000003</v>
      </c>
      <c r="D62" s="33">
        <f t="shared" si="0"/>
        <v>23.894618999999999</v>
      </c>
      <c r="E62" s="32">
        <f t="shared" si="0"/>
        <v>93.667483164924676</v>
      </c>
      <c r="G62" s="33">
        <f t="shared" si="1"/>
        <v>52.2894024</v>
      </c>
      <c r="H62" s="33">
        <f t="shared" si="1"/>
        <v>43.298622799999997</v>
      </c>
      <c r="I62" s="33">
        <f t="shared" si="1"/>
        <v>22.181511199999999</v>
      </c>
      <c r="J62" s="32">
        <f t="shared" si="2"/>
        <v>117.76953640000001</v>
      </c>
    </row>
    <row r="63" spans="1:10" x14ac:dyDescent="0.2">
      <c r="A63">
        <v>2021</v>
      </c>
      <c r="B63" s="33">
        <f t="shared" si="0"/>
        <v>54.154579611596915</v>
      </c>
      <c r="C63" s="33">
        <f t="shared" si="0"/>
        <v>19.203517299829837</v>
      </c>
      <c r="D63" s="33">
        <f t="shared" si="0"/>
        <v>26.625800204424277</v>
      </c>
      <c r="E63" s="32">
        <f t="shared" si="0"/>
        <v>99.983897115851036</v>
      </c>
      <c r="G63" s="33">
        <f t="shared" si="1"/>
        <v>52.389254199999996</v>
      </c>
      <c r="H63" s="33">
        <f t="shared" si="1"/>
        <v>38.779556799999995</v>
      </c>
      <c r="I63" s="33">
        <f t="shared" si="1"/>
        <v>21.986954600000001</v>
      </c>
      <c r="J63" s="32">
        <f t="shared" si="2"/>
        <v>113.1557656</v>
      </c>
    </row>
    <row r="64" spans="1:10" x14ac:dyDescent="0.2">
      <c r="A64">
        <v>2022</v>
      </c>
      <c r="B64" s="33">
        <f t="shared" si="0"/>
        <v>62.274083502365428</v>
      </c>
      <c r="C64" s="33">
        <f t="shared" si="0"/>
        <v>21.531741107203629</v>
      </c>
      <c r="D64" s="33">
        <f t="shared" si="0"/>
        <v>30.139574768803175</v>
      </c>
      <c r="E64" s="32">
        <f t="shared" si="0"/>
        <v>113.94539937837223</v>
      </c>
      <c r="G64" s="33">
        <f t="shared" si="1"/>
        <v>56.6314116</v>
      </c>
      <c r="H64" s="33">
        <f t="shared" si="1"/>
        <v>53.704827399999992</v>
      </c>
      <c r="I64" s="33">
        <f t="shared" si="1"/>
        <v>26.769546999999999</v>
      </c>
      <c r="J64" s="32">
        <f t="shared" si="2"/>
        <v>137.10578599999999</v>
      </c>
    </row>
    <row r="65" spans="1:10" ht="15" x14ac:dyDescent="0.25">
      <c r="A65" s="10">
        <v>2023</v>
      </c>
      <c r="B65" s="31">
        <f t="shared" si="0"/>
        <v>58.810162797182258</v>
      </c>
      <c r="C65" s="31">
        <f t="shared" si="0"/>
        <v>23.491987858622799</v>
      </c>
      <c r="D65" s="31">
        <f t="shared" si="0"/>
        <v>32.881169538679522</v>
      </c>
      <c r="E65" s="30">
        <f t="shared" si="0"/>
        <v>115.18332019448459</v>
      </c>
      <c r="G65" s="31">
        <f t="shared" si="1"/>
        <v>60.9785678</v>
      </c>
      <c r="H65" s="31">
        <f t="shared" si="1"/>
        <v>62.165465999999995</v>
      </c>
      <c r="I65" s="31">
        <f t="shared" si="1"/>
        <v>28.0089446</v>
      </c>
      <c r="J65" s="30">
        <f t="shared" ref="J65" si="3">+SUM(G65:I65)</f>
        <v>151.15297839999999</v>
      </c>
    </row>
    <row r="66" spans="1:10" x14ac:dyDescent="0.2">
      <c r="A66" s="16">
        <v>2024</v>
      </c>
      <c r="B66" s="29">
        <f t="shared" si="0"/>
        <v>62.098152133859386</v>
      </c>
      <c r="C66" s="29">
        <f t="shared" si="0"/>
        <v>25.885317235123438</v>
      </c>
      <c r="D66" s="29">
        <f t="shared" si="0"/>
        <v>30.597459217407451</v>
      </c>
      <c r="E66" s="29">
        <f t="shared" si="0"/>
        <v>118.58092858639027</v>
      </c>
      <c r="G66" s="29">
        <f t="shared" si="1"/>
        <v>55.896205678919998</v>
      </c>
      <c r="H66" s="29">
        <f t="shared" si="1"/>
        <v>66.579214085999993</v>
      </c>
      <c r="I66" s="29">
        <f t="shared" si="1"/>
        <v>25.171309824599998</v>
      </c>
      <c r="J66" s="29">
        <f t="shared" ref="J66" si="4">+SUM(G66:I66)</f>
        <v>147.64672958951999</v>
      </c>
    </row>
    <row r="67" spans="1:10" x14ac:dyDescent="0.2">
      <c r="A67" s="16">
        <v>2025</v>
      </c>
      <c r="B67" s="29">
        <f t="shared" si="0"/>
        <v>62.144393028628286</v>
      </c>
      <c r="C67" s="29">
        <f t="shared" si="0"/>
        <v>27.954697429304666</v>
      </c>
      <c r="D67" s="29">
        <f t="shared" si="0"/>
        <v>28.800435235526123</v>
      </c>
      <c r="E67" s="29">
        <f t="shared" si="0"/>
        <v>118.89952569345908</v>
      </c>
      <c r="G67" s="29">
        <f t="shared" si="1"/>
        <v>56.323379207981013</v>
      </c>
      <c r="H67" s="29">
        <f t="shared" si="1"/>
        <v>69.479932522553284</v>
      </c>
      <c r="I67" s="29">
        <f>+(I46*$I$4)/100</f>
        <v>22.703653720206354</v>
      </c>
      <c r="J67" s="29">
        <f t="shared" ref="J67" si="5">+SUM(G67:I67)</f>
        <v>148.50696545074064</v>
      </c>
    </row>
    <row r="70" spans="1:10" ht="18.75" x14ac:dyDescent="0.3">
      <c r="B70" s="43" t="s">
        <v>16</v>
      </c>
      <c r="C70" s="43"/>
      <c r="D70" s="43"/>
      <c r="E70" s="43"/>
      <c r="G70" s="43" t="s">
        <v>17</v>
      </c>
      <c r="H70" s="43"/>
      <c r="I70" s="43"/>
      <c r="J70" s="43"/>
    </row>
    <row r="71" spans="1:10" ht="10.5" customHeight="1" x14ac:dyDescent="0.3">
      <c r="B71" s="28"/>
      <c r="C71" s="28"/>
      <c r="D71" s="28"/>
      <c r="E71" s="28"/>
      <c r="G71" s="28"/>
      <c r="H71" s="28"/>
      <c r="I71" s="28"/>
      <c r="J71" s="28"/>
    </row>
    <row r="72" spans="1:10" ht="15" x14ac:dyDescent="0.25">
      <c r="B72" s="26" t="s">
        <v>54</v>
      </c>
      <c r="C72" s="26" t="s">
        <v>55</v>
      </c>
      <c r="D72" s="26" t="s">
        <v>56</v>
      </c>
      <c r="E72" s="26" t="s">
        <v>57</v>
      </c>
      <c r="G72" s="26" t="s">
        <v>54</v>
      </c>
      <c r="H72" s="26" t="s">
        <v>55</v>
      </c>
      <c r="I72" s="26" t="s">
        <v>56</v>
      </c>
      <c r="J72" s="26" t="s">
        <v>57</v>
      </c>
    </row>
    <row r="73" spans="1:10" x14ac:dyDescent="0.2">
      <c r="A73">
        <v>2010</v>
      </c>
      <c r="B73" s="6"/>
      <c r="C73" s="6"/>
      <c r="D73" s="6"/>
      <c r="E73" s="6"/>
      <c r="G73" s="6"/>
      <c r="H73" s="6"/>
      <c r="I73" s="6"/>
      <c r="J73" s="6"/>
    </row>
    <row r="74" spans="1:10" x14ac:dyDescent="0.2">
      <c r="A74">
        <v>2011</v>
      </c>
      <c r="B74" s="6">
        <f t="shared" ref="B74:E88" si="6">+B53/B52-1</f>
        <v>4.1196276490394146E-2</v>
      </c>
      <c r="C74" s="6">
        <f t="shared" si="6"/>
        <v>0.25401117009729424</v>
      </c>
      <c r="D74" s="6">
        <f t="shared" si="6"/>
        <v>-9.6120756149953301E-4</v>
      </c>
      <c r="E74" s="6">
        <f t="shared" si="6"/>
        <v>6.8883655926330167E-2</v>
      </c>
      <c r="G74" s="6">
        <f t="shared" ref="G74:J88" si="7">+G53/G52-1</f>
        <v>-3.0989691379695539E-2</v>
      </c>
      <c r="H74" s="6">
        <f t="shared" si="7"/>
        <v>-5.7132492971796345E-2</v>
      </c>
      <c r="I74" s="6">
        <f t="shared" si="7"/>
        <v>3.3761293390394576E-2</v>
      </c>
      <c r="J74" s="6">
        <f t="shared" si="7"/>
        <v>-2.93574536008262E-2</v>
      </c>
    </row>
    <row r="75" spans="1:10" x14ac:dyDescent="0.2">
      <c r="A75">
        <v>2012</v>
      </c>
      <c r="B75" s="6">
        <f t="shared" si="6"/>
        <v>-2.937797222750671E-4</v>
      </c>
      <c r="C75" s="6">
        <f t="shared" si="6"/>
        <v>-0.14892512039281103</v>
      </c>
      <c r="D75" s="6">
        <f t="shared" si="6"/>
        <v>-0.20278424478547996</v>
      </c>
      <c r="E75" s="6">
        <f t="shared" si="6"/>
        <v>-9.5193028962404447E-2</v>
      </c>
      <c r="G75" s="6">
        <f t="shared" si="7"/>
        <v>3.6756471905671662E-2</v>
      </c>
      <c r="H75" s="6">
        <f t="shared" si="7"/>
        <v>0.22588246609598928</v>
      </c>
      <c r="I75" s="6">
        <f t="shared" si="7"/>
        <v>0.32263109475620988</v>
      </c>
      <c r="J75" s="6">
        <f t="shared" si="7"/>
        <v>0.15025956856802014</v>
      </c>
    </row>
    <row r="76" spans="1:10" x14ac:dyDescent="0.2">
      <c r="A76">
        <v>2013</v>
      </c>
      <c r="B76" s="6">
        <f t="shared" si="6"/>
        <v>0.13814071609700207</v>
      </c>
      <c r="C76" s="6">
        <f t="shared" si="6"/>
        <v>4.3270030880748767E-3</v>
      </c>
      <c r="D76" s="6">
        <f t="shared" si="6"/>
        <v>3.718934382263539E-2</v>
      </c>
      <c r="E76" s="6">
        <f t="shared" si="6"/>
        <v>8.2665670657683821E-2</v>
      </c>
      <c r="G76" s="6">
        <f t="shared" si="7"/>
        <v>-0.11392083359806859</v>
      </c>
      <c r="H76" s="6">
        <f t="shared" si="7"/>
        <v>3.7464203052057554E-2</v>
      </c>
      <c r="I76" s="6">
        <f t="shared" si="7"/>
        <v>4.3263545941434112E-2</v>
      </c>
      <c r="J76" s="6">
        <f t="shared" si="7"/>
        <v>-2.8158551285285993E-2</v>
      </c>
    </row>
    <row r="77" spans="1:10" x14ac:dyDescent="0.2">
      <c r="A77">
        <v>2014</v>
      </c>
      <c r="B77" s="6">
        <f t="shared" si="6"/>
        <v>0.18589722756095184</v>
      </c>
      <c r="C77" s="6">
        <f t="shared" si="6"/>
        <v>0.11417156113637628</v>
      </c>
      <c r="D77" s="6">
        <f t="shared" si="6"/>
        <v>0.25999827615928273</v>
      </c>
      <c r="E77" s="6">
        <f t="shared" si="6"/>
        <v>0.190514650707303</v>
      </c>
      <c r="G77" s="6">
        <f t="shared" si="7"/>
        <v>8.6046178115590788E-3</v>
      </c>
      <c r="H77" s="6">
        <f t="shared" si="7"/>
        <v>7.2147016562050803E-2</v>
      </c>
      <c r="I77" s="6">
        <f t="shared" si="7"/>
        <v>0.30535369024601655</v>
      </c>
      <c r="J77" s="6">
        <f t="shared" si="7"/>
        <v>9.7033329968126747E-2</v>
      </c>
    </row>
    <row r="78" spans="1:10" x14ac:dyDescent="0.2">
      <c r="A78">
        <v>2015</v>
      </c>
      <c r="B78" s="6">
        <f t="shared" si="6"/>
        <v>6.6424698422442363E-2</v>
      </c>
      <c r="C78" s="6">
        <f t="shared" si="6"/>
        <v>0.12298413590243618</v>
      </c>
      <c r="D78" s="6">
        <f t="shared" si="6"/>
        <v>0.17520878795133998</v>
      </c>
      <c r="E78" s="6">
        <f t="shared" si="6"/>
        <v>0.10624597990232632</v>
      </c>
      <c r="G78" s="6">
        <f t="shared" si="7"/>
        <v>8.2966017346793652E-2</v>
      </c>
      <c r="H78" s="6">
        <f t="shared" si="7"/>
        <v>-2.6874515059603588E-2</v>
      </c>
      <c r="I78" s="6">
        <f t="shared" si="7"/>
        <v>-6.6040145053373411E-2</v>
      </c>
      <c r="J78" s="6">
        <f t="shared" si="7"/>
        <v>3.6679155985013256E-3</v>
      </c>
    </row>
    <row r="79" spans="1:10" x14ac:dyDescent="0.2">
      <c r="A79">
        <v>2016</v>
      </c>
      <c r="B79" s="6">
        <f t="shared" si="6"/>
        <v>1.2101116173549586E-2</v>
      </c>
      <c r="C79" s="6">
        <f t="shared" si="6"/>
        <v>0.13459713249089522</v>
      </c>
      <c r="D79" s="6">
        <f t="shared" si="6"/>
        <v>-1.2046305805567648E-2</v>
      </c>
      <c r="E79" s="6">
        <f t="shared" si="6"/>
        <v>2.8303538624684599E-2</v>
      </c>
      <c r="G79" s="6">
        <f t="shared" si="7"/>
        <v>3.0131950370905214E-2</v>
      </c>
      <c r="H79" s="6">
        <f t="shared" si="7"/>
        <v>-0.11195273992461585</v>
      </c>
      <c r="I79" s="6">
        <f t="shared" si="7"/>
        <v>4.0085311167012749E-2</v>
      </c>
      <c r="J79" s="6">
        <f t="shared" si="7"/>
        <v>-1.8835795871319339E-2</v>
      </c>
    </row>
    <row r="80" spans="1:10" x14ac:dyDescent="0.2">
      <c r="A80">
        <v>2017</v>
      </c>
      <c r="B80" s="6">
        <f t="shared" si="6"/>
        <v>0.11011805752747694</v>
      </c>
      <c r="C80" s="6">
        <f t="shared" si="6"/>
        <v>2.7329527341225957E-2</v>
      </c>
      <c r="D80" s="6">
        <f t="shared" si="6"/>
        <v>-6.2179627801363324E-2</v>
      </c>
      <c r="E80" s="6">
        <f t="shared" si="6"/>
        <v>4.5503468478971465E-2</v>
      </c>
      <c r="G80" s="6">
        <f t="shared" si="7"/>
        <v>0.11416645424420091</v>
      </c>
      <c r="H80" s="6">
        <f t="shared" si="7"/>
        <v>0.12757621515732787</v>
      </c>
      <c r="I80" s="6">
        <f t="shared" si="7"/>
        <v>-0.23171565276828432</v>
      </c>
      <c r="J80" s="6">
        <f t="shared" si="7"/>
        <v>3.0731850586067866E-2</v>
      </c>
    </row>
    <row r="81" spans="1:10" x14ac:dyDescent="0.2">
      <c r="A81">
        <v>2018</v>
      </c>
      <c r="B81" s="6">
        <f t="shared" si="6"/>
        <v>0.10878079859782663</v>
      </c>
      <c r="C81" s="6">
        <f t="shared" si="6"/>
        <v>0.18681971486286986</v>
      </c>
      <c r="D81" s="6">
        <f t="shared" si="6"/>
        <v>5.2037052952462748E-3</v>
      </c>
      <c r="E81" s="6">
        <f t="shared" si="6"/>
        <v>9.9197400614734255E-2</v>
      </c>
      <c r="G81" s="6">
        <f t="shared" si="7"/>
        <v>0.11645265536076876</v>
      </c>
      <c r="H81" s="6">
        <f t="shared" si="7"/>
        <v>0.16055593760179487</v>
      </c>
      <c r="I81" s="6">
        <f t="shared" si="7"/>
        <v>-5.7486996988776351E-2</v>
      </c>
      <c r="J81" s="6">
        <f t="shared" si="7"/>
        <v>9.9316133043207744E-2</v>
      </c>
    </row>
    <row r="82" spans="1:10" x14ac:dyDescent="0.2">
      <c r="A82">
        <v>2019</v>
      </c>
      <c r="B82" s="6">
        <f t="shared" si="6"/>
        <v>7.3700583597103408E-2</v>
      </c>
      <c r="C82" s="6">
        <f t="shared" si="6"/>
        <v>3.7987648076062586E-2</v>
      </c>
      <c r="D82" s="6">
        <f t="shared" si="6"/>
        <v>0.20941115371250651</v>
      </c>
      <c r="E82" s="6">
        <f t="shared" si="6"/>
        <v>9.6423995875949187E-2</v>
      </c>
      <c r="G82" s="6">
        <f t="shared" si="7"/>
        <v>8.5248085248085248E-2</v>
      </c>
      <c r="H82" s="6">
        <f t="shared" si="7"/>
        <v>0.21225635428036815</v>
      </c>
      <c r="I82" s="6">
        <f t="shared" si="7"/>
        <v>0.23162939297124607</v>
      </c>
      <c r="J82" s="6">
        <f t="shared" si="7"/>
        <v>0.15698195013902638</v>
      </c>
    </row>
    <row r="83" spans="1:10" x14ac:dyDescent="0.2">
      <c r="A83">
        <v>2020</v>
      </c>
      <c r="B83" s="6">
        <f t="shared" si="6"/>
        <v>-3.7650413942382221E-2</v>
      </c>
      <c r="C83" s="6">
        <f t="shared" si="6"/>
        <v>8.0473654366525427E-2</v>
      </c>
      <c r="D83" s="6">
        <f t="shared" si="6"/>
        <v>2.9003185296882172E-2</v>
      </c>
      <c r="E83" s="6">
        <f t="shared" si="6"/>
        <v>3.6346750991322896E-3</v>
      </c>
      <c r="G83" s="6">
        <f t="shared" si="7"/>
        <v>0.19895201453961819</v>
      </c>
      <c r="H83" s="6">
        <f t="shared" si="7"/>
        <v>8.2092048056391587E-2</v>
      </c>
      <c r="I83" s="6">
        <f t="shared" si="7"/>
        <v>0.27036906025232854</v>
      </c>
      <c r="J83" s="6">
        <f t="shared" si="7"/>
        <v>0.16503054989816723</v>
      </c>
    </row>
    <row r="84" spans="1:10" x14ac:dyDescent="0.2">
      <c r="A84">
        <v>2021</v>
      </c>
      <c r="B84" s="6">
        <f t="shared" si="6"/>
        <v>0.11231241386134116</v>
      </c>
      <c r="C84" s="6">
        <f t="shared" si="6"/>
        <v>-8.9292880564482147E-2</v>
      </c>
      <c r="D84" s="6">
        <f t="shared" si="6"/>
        <v>0.11430109868771199</v>
      </c>
      <c r="E84" s="6">
        <f t="shared" si="6"/>
        <v>6.7434436556865318E-2</v>
      </c>
      <c r="G84" s="6">
        <f t="shared" si="7"/>
        <v>1.9095991810378354E-3</v>
      </c>
      <c r="H84" s="6">
        <f t="shared" si="7"/>
        <v>-0.10436973990775533</v>
      </c>
      <c r="I84" s="6">
        <f t="shared" si="7"/>
        <v>-8.771115648784078E-3</v>
      </c>
      <c r="J84" s="6">
        <f t="shared" si="7"/>
        <v>-3.917626697900467E-2</v>
      </c>
    </row>
    <row r="85" spans="1:10" x14ac:dyDescent="0.2">
      <c r="A85">
        <v>2022</v>
      </c>
      <c r="B85" s="6">
        <f t="shared" si="6"/>
        <v>0.14993199003671642</v>
      </c>
      <c r="C85" s="6">
        <f t="shared" si="6"/>
        <v>0.12123944645257367</v>
      </c>
      <c r="D85" s="6">
        <f t="shared" si="6"/>
        <v>0.13196878731911443</v>
      </c>
      <c r="E85" s="6">
        <f t="shared" si="6"/>
        <v>0.13963750829140054</v>
      </c>
      <c r="G85" s="6">
        <f t="shared" si="7"/>
        <v>8.0973807792820374E-2</v>
      </c>
      <c r="H85" s="6">
        <f t="shared" si="7"/>
        <v>0.38487470800594603</v>
      </c>
      <c r="I85" s="6">
        <f t="shared" si="7"/>
        <v>0.21751954679526198</v>
      </c>
      <c r="J85" s="6">
        <f t="shared" si="7"/>
        <v>0.21165532549761656</v>
      </c>
    </row>
    <row r="86" spans="1:10" ht="15" x14ac:dyDescent="0.25">
      <c r="A86" s="5">
        <v>2023</v>
      </c>
      <c r="B86" s="4">
        <f>+B65/B64-1</f>
        <v>-5.5623792601485644E-2</v>
      </c>
      <c r="C86" s="4">
        <f t="shared" si="6"/>
        <v>9.1039862575876596E-2</v>
      </c>
      <c r="D86" s="4">
        <f t="shared" si="6"/>
        <v>9.0963286340526306E-2</v>
      </c>
      <c r="E86" s="4">
        <f t="shared" si="6"/>
        <v>1.0864157946400832E-2</v>
      </c>
      <c r="G86" s="4">
        <f t="shared" si="7"/>
        <v>7.6762278692696473E-2</v>
      </c>
      <c r="H86" s="4">
        <f t="shared" si="7"/>
        <v>0.15753962929596921</v>
      </c>
      <c r="I86" s="4">
        <f t="shared" si="7"/>
        <v>4.6298788694481896E-2</v>
      </c>
      <c r="J86" s="4">
        <f t="shared" si="7"/>
        <v>0.10245513927472039</v>
      </c>
    </row>
    <row r="87" spans="1:10" x14ac:dyDescent="0.2">
      <c r="A87" s="16">
        <v>2024</v>
      </c>
      <c r="B87" s="19">
        <f>+B66/B65-1</f>
        <v>5.5908522954040585E-2</v>
      </c>
      <c r="C87" s="19">
        <f t="shared" si="6"/>
        <v>0.10187853794680723</v>
      </c>
      <c r="D87" s="19">
        <f t="shared" si="6"/>
        <v>-6.9453439561681152E-2</v>
      </c>
      <c r="E87" s="19">
        <f t="shared" si="6"/>
        <v>2.9497399329771801E-2</v>
      </c>
      <c r="G87" s="19">
        <f t="shared" si="7"/>
        <v>-8.3346695477488741E-2</v>
      </c>
      <c r="H87" s="19">
        <f t="shared" si="7"/>
        <v>7.0999999999999952E-2</v>
      </c>
      <c r="I87" s="19">
        <f t="shared" si="7"/>
        <v>-0.1013117350876549</v>
      </c>
      <c r="J87" s="19">
        <f t="shared" si="7"/>
        <v>-2.3196690184968283E-2</v>
      </c>
    </row>
    <row r="88" spans="1:10" x14ac:dyDescent="0.2">
      <c r="A88" s="16">
        <v>2025</v>
      </c>
      <c r="B88" s="19">
        <f>+B67/B66-1</f>
        <v>7.446420413481647E-4</v>
      </c>
      <c r="C88" s="19">
        <f t="shared" si="6"/>
        <v>7.9944169715382651E-2</v>
      </c>
      <c r="D88" s="19">
        <f t="shared" si="6"/>
        <v>-5.8731150489089279E-2</v>
      </c>
      <c r="E88" s="19">
        <f t="shared" si="6"/>
        <v>2.6867482896855144E-3</v>
      </c>
      <c r="G88" s="19">
        <f t="shared" si="7"/>
        <v>7.6422634393968902E-3</v>
      </c>
      <c r="H88" s="19">
        <f t="shared" si="7"/>
        <v>4.3567928464977701E-2</v>
      </c>
      <c r="I88" s="19">
        <f t="shared" si="7"/>
        <v>-9.8034473437770608E-2</v>
      </c>
      <c r="J88" s="19">
        <f t="shared" si="7"/>
        <v>5.8263116535817172E-3</v>
      </c>
    </row>
    <row r="90" spans="1:10" ht="15" x14ac:dyDescent="0.25">
      <c r="A90" s="1" t="s">
        <v>20</v>
      </c>
    </row>
    <row r="91" spans="1:10" x14ac:dyDescent="0.2">
      <c r="A91" s="23" t="s">
        <v>69</v>
      </c>
      <c r="B91" s="24">
        <f>+(B67/B65)^(1/2)-1</f>
        <v>2.7956612329552488E-2</v>
      </c>
      <c r="C91" s="24">
        <f>+(C67/C65)^(1/2)-1</f>
        <v>9.0856224619067172E-2</v>
      </c>
      <c r="D91" s="24">
        <f>+(D67/D65)^(1/2)-1</f>
        <v>-6.4107650228878321E-2</v>
      </c>
      <c r="E91" s="24">
        <f>+(E67/E65)^(1/2)-1</f>
        <v>1.6003641581395556E-2</v>
      </c>
      <c r="G91" s="24">
        <f>+(G67/G65)^(1/2)-1</f>
        <v>-3.8928405081980366E-2</v>
      </c>
      <c r="H91" s="24">
        <f>+(H67/H65)^(1/2)-1</f>
        <v>5.7194992130586542E-2</v>
      </c>
      <c r="I91" s="24">
        <f>+(I67/I65)^(1/2)-1</f>
        <v>-9.9674595450645054E-2</v>
      </c>
      <c r="J91" s="24">
        <f>+(J67/J65)^(1/2)-1</f>
        <v>-8.791409277409401E-3</v>
      </c>
    </row>
  </sheetData>
  <mergeCells count="6">
    <mergeCell ref="B70:E70"/>
    <mergeCell ref="G70:J70"/>
    <mergeCell ref="B28:E28"/>
    <mergeCell ref="G28:J28"/>
    <mergeCell ref="B49:E49"/>
    <mergeCell ref="G49:J49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20F9703A90B48BA893459189411E6" ma:contentTypeVersion="19" ma:contentTypeDescription="Create a new document." ma:contentTypeScope="" ma:versionID="1c579bf30d6c47c63fe9720fbcbb1b77">
  <xsd:schema xmlns:xsd="http://www.w3.org/2001/XMLSchema" xmlns:xs="http://www.w3.org/2001/XMLSchema" xmlns:p="http://schemas.microsoft.com/office/2006/metadata/properties" xmlns:ns2="3d3f538b-e610-408b-afc9-07d7c77976aa" xmlns:ns3="d4400f76-0c8e-4fc3-8b79-4bfdc7f0d085" xmlns:ns4="12514e99-fa46-48a2-8229-c1eb4e8a5a01" targetNamespace="http://schemas.microsoft.com/office/2006/metadata/properties" ma:root="true" ma:fieldsID="ddca3354c208ad7fc287f4dcd08bb1c0" ns2:_="" ns3:_="" ns4:_="">
    <xsd:import namespace="3d3f538b-e610-408b-afc9-07d7c77976aa"/>
    <xsd:import namespace="d4400f76-0c8e-4fc3-8b79-4bfdc7f0d085"/>
    <xsd:import namespace="12514e99-fa46-48a2-8229-c1eb4e8a5a01"/>
    <xsd:element name="properties">
      <xsd:complexType>
        <xsd:sequence>
          <xsd:element name="documentManagement">
            <xsd:complexType>
              <xsd:all>
                <xsd:element ref="ns2:a063ae0ea81541cba35606fe2622259b" minOccurs="0"/>
                <xsd:element ref="ns3:TaxCatchAll" minOccurs="0"/>
                <xsd:element ref="ns2:mc95744479d24e88a993b01b2952fb12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f538b-e610-408b-afc9-07d7c77976aa" elementFormDefault="qualified">
    <xsd:import namespace="http://schemas.microsoft.com/office/2006/documentManagement/types"/>
    <xsd:import namespace="http://schemas.microsoft.com/office/infopath/2007/PartnerControls"/>
    <xsd:element name="a063ae0ea81541cba35606fe2622259b" ma:index="9" nillable="true" ma:taxonomy="true" ma:internalName="a063ae0ea81541cba35606fe2622259b" ma:taxonomyFieldName="VD_Country" ma:displayName="Country" ma:fieldId="{a063ae0e-a815-41cb-a356-06fe2622259b}" ma:sspId="dc6d2205-f549-40ef-94bf-1bd95fe0bdba" ma:termSetId="40cf488b-91d2-4014-b51e-fa5dfd8beb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c95744479d24e88a993b01b2952fb12" ma:index="12" nillable="true" ma:taxonomy="true" ma:internalName="mc95744479d24e88a993b01b2952fb12" ma:taxonomyFieldName="VD_Organization" ma:displayName="Organization" ma:fieldId="{6c957444-79d2-4e88-a993-b01b2952fb12}" ma:sspId="dc6d2205-f549-40ef-94bf-1bd95fe0bdba" ma:termSetId="4de6bab4-212f-4f17-b273-1d73b19195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00f76-0c8e-4fc3-8b79-4bfdc7f0d08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31ebe34-e8f3-4046-9850-86b83706e1ba}" ma:internalName="TaxCatchAll" ma:showField="CatchAllData" ma:web="3d3f538b-e610-408b-afc9-07d7c77976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14e99-fa46-48a2-8229-c1eb4e8a5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400f76-0c8e-4fc3-8b79-4bfdc7f0d085">
      <Value>2</Value>
      <Value>1</Value>
    </TaxCatchAll>
    <mc95744479d24e88a993b01b2952fb12 xmlns="3d3f538b-e610-408b-afc9-07d7c77976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</TermName>
          <TermId xmlns="http://schemas.microsoft.com/office/infopath/2007/PartnerControls">74375cae-8c5b-4f23-9737-a1074b6f6932</TermId>
        </TermInfo>
      </Terms>
    </mc95744479d24e88a993b01b2952fb12>
    <a063ae0ea81541cba35606fe2622259b xmlns="3d3f538b-e610-408b-afc9-07d7c77976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</TermName>
          <TermId xmlns="http://schemas.microsoft.com/office/infopath/2007/PartnerControls">bc370044-f29c-4f3b-b2de-fcd82939a290</TermId>
        </TermInfo>
      </Terms>
    </a063ae0ea81541cba35606fe2622259b>
  </documentManagement>
</p:properties>
</file>

<file path=customXml/itemProps1.xml><?xml version="1.0" encoding="utf-8"?>
<ds:datastoreItem xmlns:ds="http://schemas.openxmlformats.org/officeDocument/2006/customXml" ds:itemID="{3E59B25A-B3A6-4D7A-A4B1-260EE8EA55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560D4F-E81B-4A2B-9C36-F8E9D5DCC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f538b-e610-408b-afc9-07d7c77976aa"/>
    <ds:schemaRef ds:uri="d4400f76-0c8e-4fc3-8b79-4bfdc7f0d085"/>
    <ds:schemaRef ds:uri="12514e99-fa46-48a2-8229-c1eb4e8a5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6C63D-2D2D-4A6A-B90E-7161A91F18E9}">
  <ds:schemaRefs>
    <ds:schemaRef ds:uri="http://schemas.microsoft.com/office/2006/metadata/properties"/>
    <ds:schemaRef ds:uri="http://schemas.microsoft.com/office/infopath/2007/PartnerControls"/>
    <ds:schemaRef ds:uri="3d3f538b-e610-408b-afc9-07d7c77976aa"/>
    <ds:schemaRef ds:uri="d4400f76-0c8e-4fc3-8b79-4bfdc7f0d085"/>
    <ds:schemaRef ds:uri="3451bea3-ba89-4ec6-b2af-3dbb66ea99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Skandinavia, løpende priser</vt:lpstr>
      <vt:lpstr>Skandinavia, faste priser</vt:lpstr>
      <vt:lpstr>Bygg Norge, region og sektor</vt:lpstr>
      <vt:lpstr>Bygg Sverige, region og sektor</vt:lpstr>
      <vt:lpstr>Bygg Danmark, region og sektor</vt:lpstr>
      <vt:lpstr>Anlegg, NO og SE, sektor</vt:lpstr>
      <vt:lpstr>LastUpdate</vt:lpstr>
      <vt:lpstr>ValutaDKK</vt:lpstr>
      <vt:lpstr>ValutaDKKdate</vt:lpstr>
      <vt:lpstr>ValutaSEK</vt:lpstr>
      <vt:lpstr>ValutaSEKdate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Wettre</dc:creator>
  <cp:keywords/>
  <dc:description/>
  <cp:lastModifiedBy>Anders Wettre</cp:lastModifiedBy>
  <cp:revision/>
  <dcterms:created xsi:type="dcterms:W3CDTF">2019-10-08T09:47:54Z</dcterms:created>
  <dcterms:modified xsi:type="dcterms:W3CDTF">2024-03-20T13:50:21Z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D_Organization">
    <vt:lpwstr>2;#Konsern|74375cae-8c5b-4f23-9737-a1074b6f6932</vt:lpwstr>
  </property>
  <property fmtid="{D5CDD505-2E9C-101B-9397-08002B2CF9AE}" pid="3" name="ContentTypeId">
    <vt:lpwstr>0x01010029B20F9703A90B48BA893459189411E6</vt:lpwstr>
  </property>
  <property fmtid="{D5CDD505-2E9C-101B-9397-08002B2CF9AE}" pid="4" name="VD_Country">
    <vt:lpwstr>1;#Konsern|bc370044-f29c-4f3b-b2de-fcd82939a290</vt:lpwstr>
  </property>
</Properties>
</file>