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4.xml" ContentType="application/vnd.openxmlformats-officedocument.drawing+xml"/>
  <Override PartName="/xl/charts/chart9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10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11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12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13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14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5.xml" ContentType="application/vnd.openxmlformats-officedocument.drawing+xml"/>
  <Override PartName="/xl/charts/chart15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16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17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8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9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6.xml" ContentType="application/vnd.openxmlformats-officedocument.drawing+xml"/>
  <Override PartName="/xl/charts/chart20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21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22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23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24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7.xml" ContentType="application/vnd.openxmlformats-officedocument.drawing+xml"/>
  <Override PartName="/xl/charts/chart25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26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365veidekke.sharepoint.com/sites/KO-Konjunkturrapport/Shared Documents/General/Marked og analyse/01 Markedsoppdatering (Veidekke.com)/17 Markedsoppdatering høst 2025/04 Publisering/"/>
    </mc:Choice>
  </mc:AlternateContent>
  <xr:revisionPtr revIDLastSave="2879" documentId="8_{6171579D-7DC5-4020-A991-F69FD1576D59}" xr6:coauthVersionLast="47" xr6:coauthVersionMax="47" xr10:uidLastSave="{372292AA-5DCF-4F92-B37B-117F763AF7C0}"/>
  <bookViews>
    <workbookView xWindow="-120" yWindow="-120" windowWidth="29040" windowHeight="15840" xr2:uid="{87FEB93A-CFAB-46FE-80DF-30AC560C3113}"/>
  </bookViews>
  <sheets>
    <sheet name="Innhold" sheetId="56" r:id="rId1"/>
    <sheet name="1.1" sheetId="52" r:id="rId2"/>
    <sheet name="1.2" sheetId="53" r:id="rId3"/>
    <sheet name="1.3" sheetId="55" r:id="rId4"/>
    <sheet name="2.1" sheetId="49" r:id="rId5"/>
    <sheet name="2.2" sheetId="50" r:id="rId6"/>
    <sheet name="2.3" sheetId="51" r:id="rId7"/>
    <sheet name="2.4" sheetId="48" r:id="rId8"/>
  </sheets>
  <externalReferences>
    <externalReference r:id="rId9"/>
    <externalReference r:id="rId10"/>
    <externalReference r:id="rId11"/>
  </externalReferences>
  <definedNames>
    <definedName name="d">[1]mall!$G$3:$G$14</definedName>
    <definedName name="Entreprenadform">[2]mall!$F$3:$F$7</definedName>
    <definedName name="Förfarande">[2]mall!$D$3:$D$6</definedName>
    <definedName name="Kostnad">[2]mall!$G$3:$G$15</definedName>
    <definedName name="LastUpdate" localSheetId="3">'1.3'!$C$2</definedName>
    <definedName name="LastUpdate">'1.1'!$C$2</definedName>
    <definedName name="Peter">[3]mall!$B$3:$B$13</definedName>
    <definedName name="Projekt">[2]mall!$C$3:$C$9</definedName>
    <definedName name="sannolikhet">[2]mall!$I$3:$I$6</definedName>
    <definedName name="Transq">[2]mall!$E$3:$E$5</definedName>
    <definedName name="Uppdrag">[2]mall!$B$3:$B$14</definedName>
    <definedName name="ValutaDKK" localSheetId="3">'1.3'!$O$4</definedName>
    <definedName name="ValutaDKK">'1.1'!$O$4</definedName>
    <definedName name="ValutaDKKdate" localSheetId="3">'1.3'!$P$4</definedName>
    <definedName name="ValutaDKKdate">'1.1'!$P$4</definedName>
    <definedName name="ValutaSEK" localSheetId="3">'1.3'!$I$4</definedName>
    <definedName name="ValutaSEK">'1.1'!$I$4</definedName>
    <definedName name="ValutaSEKdate" localSheetId="3">'1.3'!$J$4</definedName>
    <definedName name="ValutaSEKdate">'1.1'!$J$4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1" i="48" l="1"/>
  <c r="E71" i="48"/>
  <c r="I71" i="48"/>
  <c r="H71" i="48"/>
  <c r="D71" i="48"/>
  <c r="C71" i="48"/>
  <c r="B71" i="48"/>
  <c r="B95" i="48" s="1"/>
  <c r="B69" i="48"/>
  <c r="J71" i="48" l="1"/>
  <c r="I70" i="48" l="1"/>
  <c r="I95" i="48" s="1"/>
  <c r="H70" i="48"/>
  <c r="H95" i="48" s="1"/>
  <c r="G70" i="48"/>
  <c r="E70" i="48"/>
  <c r="E95" i="48" s="1"/>
  <c r="D70" i="48"/>
  <c r="C70" i="48"/>
  <c r="B70" i="48"/>
  <c r="B78" i="51"/>
  <c r="J70" i="48" l="1"/>
  <c r="J95" i="48" s="1"/>
  <c r="G95" i="48"/>
  <c r="N97" i="53" l="1"/>
  <c r="O97" i="53"/>
  <c r="P97" i="53"/>
  <c r="Q97" i="53"/>
  <c r="R97" i="53"/>
  <c r="N97" i="52"/>
  <c r="O97" i="52"/>
  <c r="P97" i="52"/>
  <c r="Q97" i="52"/>
  <c r="R97" i="52"/>
  <c r="Y78" i="51"/>
  <c r="X78" i="51"/>
  <c r="W78" i="51"/>
  <c r="V78" i="51"/>
  <c r="T78" i="51"/>
  <c r="S78" i="51"/>
  <c r="R78" i="51"/>
  <c r="Q78" i="51"/>
  <c r="O78" i="51"/>
  <c r="N78" i="51"/>
  <c r="M78" i="51"/>
  <c r="L78" i="51"/>
  <c r="J78" i="51"/>
  <c r="I78" i="51"/>
  <c r="H78" i="51"/>
  <c r="G78" i="51"/>
  <c r="E78" i="51"/>
  <c r="D78" i="51"/>
  <c r="C78" i="51"/>
  <c r="Y78" i="50"/>
  <c r="X78" i="50"/>
  <c r="W78" i="50"/>
  <c r="V78" i="50"/>
  <c r="T78" i="50"/>
  <c r="S78" i="50"/>
  <c r="R78" i="50"/>
  <c r="Q78" i="50"/>
  <c r="O78" i="50"/>
  <c r="N78" i="50"/>
  <c r="M78" i="50"/>
  <c r="L78" i="50"/>
  <c r="J78" i="50"/>
  <c r="I78" i="50"/>
  <c r="H78" i="50"/>
  <c r="G78" i="50"/>
  <c r="E78" i="50"/>
  <c r="D78" i="50"/>
  <c r="C78" i="50"/>
  <c r="B78" i="50"/>
  <c r="AD78" i="49"/>
  <c r="AC78" i="49"/>
  <c r="AB78" i="49"/>
  <c r="AA78" i="49"/>
  <c r="Y78" i="49"/>
  <c r="X78" i="49"/>
  <c r="W78" i="49"/>
  <c r="V78" i="49"/>
  <c r="T78" i="49"/>
  <c r="S78" i="49"/>
  <c r="R78" i="49"/>
  <c r="Q78" i="49"/>
  <c r="O78" i="49"/>
  <c r="N78" i="49"/>
  <c r="M78" i="49"/>
  <c r="L78" i="49"/>
  <c r="J78" i="49"/>
  <c r="I78" i="49"/>
  <c r="H78" i="49"/>
  <c r="G78" i="49"/>
  <c r="E78" i="49"/>
  <c r="D78" i="49"/>
  <c r="C78" i="49"/>
  <c r="B78" i="49"/>
  <c r="V103" i="53"/>
  <c r="U103" i="53"/>
  <c r="T103" i="53"/>
  <c r="R103" i="53"/>
  <c r="Q103" i="53"/>
  <c r="P103" i="53"/>
  <c r="O103" i="53"/>
  <c r="N103" i="53"/>
  <c r="J103" i="53"/>
  <c r="I103" i="53"/>
  <c r="H103" i="53"/>
  <c r="F103" i="53"/>
  <c r="E103" i="53"/>
  <c r="D103" i="53"/>
  <c r="C103" i="53"/>
  <c r="B103" i="53"/>
  <c r="V103" i="52"/>
  <c r="U103" i="52"/>
  <c r="T103" i="52"/>
  <c r="R103" i="52"/>
  <c r="Q103" i="52"/>
  <c r="P103" i="52"/>
  <c r="O103" i="52"/>
  <c r="N103" i="52"/>
  <c r="J103" i="52"/>
  <c r="I103" i="52"/>
  <c r="H103" i="52"/>
  <c r="B103" i="52"/>
  <c r="F103" i="52"/>
  <c r="E103" i="52"/>
  <c r="D103" i="52"/>
  <c r="C103" i="52"/>
  <c r="C2" i="53"/>
  <c r="F50" i="53"/>
  <c r="F49" i="53"/>
  <c r="F48" i="53"/>
  <c r="F47" i="53"/>
  <c r="F46" i="53"/>
  <c r="F45" i="53"/>
  <c r="F44" i="53"/>
  <c r="F43" i="53"/>
  <c r="F42" i="53"/>
  <c r="F41" i="53"/>
  <c r="F40" i="53"/>
  <c r="F39" i="53"/>
  <c r="F38" i="53"/>
  <c r="F37" i="53"/>
  <c r="F36" i="53"/>
  <c r="F35" i="53"/>
  <c r="F34" i="53"/>
  <c r="F33" i="53"/>
  <c r="F32" i="53"/>
  <c r="L50" i="53"/>
  <c r="W50" i="53"/>
  <c r="X50" i="53" s="1"/>
  <c r="V50" i="53"/>
  <c r="U50" i="53"/>
  <c r="T50" i="53"/>
  <c r="R50" i="53"/>
  <c r="H65" i="52"/>
  <c r="B75" i="49"/>
  <c r="C75" i="49"/>
  <c r="D75" i="49"/>
  <c r="E75" i="49"/>
  <c r="G75" i="49"/>
  <c r="H75" i="49"/>
  <c r="I75" i="49"/>
  <c r="J75" i="49"/>
  <c r="L75" i="49"/>
  <c r="M75" i="49"/>
  <c r="N75" i="49"/>
  <c r="O75" i="49"/>
  <c r="Q75" i="49"/>
  <c r="R75" i="49"/>
  <c r="S75" i="49"/>
  <c r="T75" i="49"/>
  <c r="V75" i="49"/>
  <c r="W75" i="49"/>
  <c r="X75" i="49"/>
  <c r="Y75" i="49"/>
  <c r="AA75" i="49"/>
  <c r="AB75" i="49"/>
  <c r="AC75" i="49"/>
  <c r="AD75" i="49"/>
  <c r="Y75" i="50"/>
  <c r="X75" i="50"/>
  <c r="W75" i="50"/>
  <c r="V75" i="50"/>
  <c r="T75" i="50"/>
  <c r="S75" i="50"/>
  <c r="R75" i="50"/>
  <c r="Q75" i="50"/>
  <c r="O75" i="50"/>
  <c r="N75" i="50"/>
  <c r="M75" i="50"/>
  <c r="L75" i="50"/>
  <c r="J75" i="50"/>
  <c r="I75" i="50"/>
  <c r="H75" i="50"/>
  <c r="G75" i="50"/>
  <c r="E75" i="50"/>
  <c r="D75" i="50"/>
  <c r="C75" i="50"/>
  <c r="B75" i="50"/>
  <c r="Y75" i="51"/>
  <c r="X75" i="51"/>
  <c r="W75" i="51"/>
  <c r="V75" i="51"/>
  <c r="T75" i="51"/>
  <c r="S75" i="51"/>
  <c r="R75" i="51"/>
  <c r="Q75" i="51"/>
  <c r="O75" i="51"/>
  <c r="N75" i="51"/>
  <c r="M75" i="51"/>
  <c r="L75" i="51"/>
  <c r="J75" i="51"/>
  <c r="I75" i="51"/>
  <c r="H75" i="51"/>
  <c r="G75" i="51"/>
  <c r="E75" i="51"/>
  <c r="D75" i="51"/>
  <c r="C75" i="51"/>
  <c r="B75" i="51"/>
  <c r="Q75" i="53"/>
  <c r="P75" i="53"/>
  <c r="O75" i="53"/>
  <c r="N75" i="53"/>
  <c r="K75" i="53"/>
  <c r="J75" i="53"/>
  <c r="I75" i="53"/>
  <c r="H75" i="53"/>
  <c r="E75" i="53"/>
  <c r="D75" i="53"/>
  <c r="C75" i="53"/>
  <c r="B75" i="53"/>
  <c r="B100" i="52"/>
  <c r="J100" i="52"/>
  <c r="I100" i="52"/>
  <c r="H100" i="52"/>
  <c r="D100" i="52"/>
  <c r="C100" i="52"/>
  <c r="F48" i="52"/>
  <c r="F49" i="52"/>
  <c r="R50" i="52"/>
  <c r="L50" i="52"/>
  <c r="F50" i="52"/>
  <c r="B75" i="52"/>
  <c r="C75" i="52"/>
  <c r="D75" i="52"/>
  <c r="E75" i="52"/>
  <c r="H75" i="52"/>
  <c r="I75" i="52"/>
  <c r="J75" i="52"/>
  <c r="K75" i="52"/>
  <c r="N75" i="52"/>
  <c r="O75" i="52"/>
  <c r="P75" i="52"/>
  <c r="Q75" i="52"/>
  <c r="T50" i="52"/>
  <c r="U50" i="52"/>
  <c r="V50" i="52"/>
  <c r="W50" i="52"/>
  <c r="W75" i="52" l="1"/>
  <c r="L75" i="52"/>
  <c r="W75" i="53"/>
  <c r="L75" i="53"/>
  <c r="T75" i="52"/>
  <c r="R75" i="52"/>
  <c r="X50" i="52"/>
  <c r="V75" i="52"/>
  <c r="U75" i="52"/>
  <c r="T75" i="53"/>
  <c r="R75" i="53"/>
  <c r="U75" i="53"/>
  <c r="F75" i="53"/>
  <c r="V75" i="53"/>
  <c r="F75" i="52"/>
  <c r="A103" i="53"/>
  <c r="I77" i="48"/>
  <c r="H77" i="48"/>
  <c r="J53" i="48"/>
  <c r="J77" i="48" s="1"/>
  <c r="I53" i="48"/>
  <c r="H53" i="48"/>
  <c r="G53" i="48"/>
  <c r="G77" i="48" s="1"/>
  <c r="C53" i="48"/>
  <c r="C77" i="48" s="1"/>
  <c r="D53" i="48"/>
  <c r="D77" i="48" s="1"/>
  <c r="E53" i="48"/>
  <c r="E77" i="48" s="1"/>
  <c r="B53" i="48"/>
  <c r="B77" i="48" s="1"/>
  <c r="X75" i="52" l="1"/>
  <c r="X75" i="53"/>
  <c r="B74" i="51"/>
  <c r="C74" i="51"/>
  <c r="D74" i="51"/>
  <c r="E74" i="51"/>
  <c r="G74" i="51"/>
  <c r="H74" i="51"/>
  <c r="I74" i="51"/>
  <c r="J74" i="51"/>
  <c r="L74" i="51"/>
  <c r="M74" i="51"/>
  <c r="N74" i="51"/>
  <c r="O74" i="51"/>
  <c r="Q74" i="51"/>
  <c r="R74" i="51"/>
  <c r="S74" i="51"/>
  <c r="T74" i="51"/>
  <c r="V74" i="51"/>
  <c r="W74" i="51"/>
  <c r="X74" i="51"/>
  <c r="Y74" i="51"/>
  <c r="B74" i="50"/>
  <c r="C74" i="50"/>
  <c r="D74" i="50"/>
  <c r="G74" i="50"/>
  <c r="H74" i="50"/>
  <c r="I74" i="50"/>
  <c r="L74" i="50"/>
  <c r="M74" i="50"/>
  <c r="N74" i="50"/>
  <c r="Q74" i="50"/>
  <c r="R74" i="50"/>
  <c r="S74" i="50"/>
  <c r="V74" i="50"/>
  <c r="W74" i="50"/>
  <c r="X74" i="50"/>
  <c r="C95" i="48" l="1"/>
  <c r="D95" i="48"/>
  <c r="B74" i="49"/>
  <c r="C74" i="49"/>
  <c r="D74" i="49"/>
  <c r="G74" i="49"/>
  <c r="H74" i="49"/>
  <c r="I74" i="49"/>
  <c r="L74" i="49"/>
  <c r="M74" i="49"/>
  <c r="N74" i="49"/>
  <c r="Q74" i="49"/>
  <c r="R74" i="49"/>
  <c r="S74" i="49"/>
  <c r="V74" i="49"/>
  <c r="W74" i="49"/>
  <c r="X74" i="49"/>
  <c r="AA74" i="49"/>
  <c r="AB74" i="49"/>
  <c r="AC74" i="49"/>
  <c r="N74" i="52" l="1"/>
  <c r="N100" i="52" s="1"/>
  <c r="O74" i="52"/>
  <c r="O100" i="52" s="1"/>
  <c r="P74" i="52"/>
  <c r="P100" i="52" s="1"/>
  <c r="Q74" i="52"/>
  <c r="Q100" i="52" s="1"/>
  <c r="H74" i="52"/>
  <c r="I74" i="52"/>
  <c r="J74" i="52"/>
  <c r="K74" i="52"/>
  <c r="K100" i="52" s="1"/>
  <c r="B74" i="52"/>
  <c r="C74" i="52"/>
  <c r="D74" i="52"/>
  <c r="E74" i="52"/>
  <c r="E100" i="52" s="1"/>
  <c r="T49" i="52"/>
  <c r="U49" i="52"/>
  <c r="V49" i="52"/>
  <c r="W49" i="52"/>
  <c r="L49" i="52"/>
  <c r="R49" i="52"/>
  <c r="E74" i="53"/>
  <c r="E100" i="53" s="1"/>
  <c r="D74" i="53"/>
  <c r="D100" i="53" s="1"/>
  <c r="C74" i="53"/>
  <c r="C100" i="53" s="1"/>
  <c r="B74" i="53"/>
  <c r="B100" i="53" s="1"/>
  <c r="W49" i="53"/>
  <c r="V49" i="53"/>
  <c r="U49" i="53"/>
  <c r="T49" i="53"/>
  <c r="R49" i="53"/>
  <c r="L49" i="53"/>
  <c r="X49" i="52" l="1"/>
  <c r="V74" i="52"/>
  <c r="V100" i="52" s="1"/>
  <c r="W74" i="52"/>
  <c r="W100" i="52" s="1"/>
  <c r="L74" i="52"/>
  <c r="L100" i="52" s="1"/>
  <c r="U74" i="52"/>
  <c r="U100" i="52" s="1"/>
  <c r="R74" i="52"/>
  <c r="R100" i="52" s="1"/>
  <c r="T74" i="52"/>
  <c r="T100" i="52" s="1"/>
  <c r="F74" i="52"/>
  <c r="F100" i="52" s="1"/>
  <c r="X49" i="53"/>
  <c r="F74" i="53"/>
  <c r="F100" i="53" s="1"/>
  <c r="X74" i="52" l="1"/>
  <c r="X100" i="52" s="1"/>
  <c r="C2" i="48"/>
  <c r="C2" i="51"/>
  <c r="C2" i="50"/>
  <c r="C2" i="49"/>
  <c r="J4" i="48"/>
  <c r="I4" i="48"/>
  <c r="P4" i="53"/>
  <c r="O4" i="53"/>
  <c r="J4" i="53"/>
  <c r="I4" i="53"/>
  <c r="P74" i="53" l="1"/>
  <c r="P100" i="53" s="1"/>
  <c r="O74" i="53"/>
  <c r="O100" i="53" s="1"/>
  <c r="N74" i="53"/>
  <c r="N100" i="53" s="1"/>
  <c r="Q74" i="53"/>
  <c r="Q100" i="53" s="1"/>
  <c r="K74" i="53"/>
  <c r="K100" i="53" s="1"/>
  <c r="I74" i="53"/>
  <c r="I100" i="53" s="1"/>
  <c r="H74" i="53"/>
  <c r="H100" i="53" s="1"/>
  <c r="J74" i="53"/>
  <c r="J100" i="53" s="1"/>
  <c r="Y74" i="50"/>
  <c r="T74" i="50"/>
  <c r="O74" i="50"/>
  <c r="J74" i="50"/>
  <c r="E74" i="50"/>
  <c r="J74" i="49"/>
  <c r="U74" i="53" l="1"/>
  <c r="U100" i="53" s="1"/>
  <c r="V74" i="53"/>
  <c r="V100" i="53" s="1"/>
  <c r="W74" i="53"/>
  <c r="W100" i="53" s="1"/>
  <c r="R74" i="53"/>
  <c r="R100" i="53" s="1"/>
  <c r="L74" i="53"/>
  <c r="L100" i="53" s="1"/>
  <c r="T74" i="53"/>
  <c r="T100" i="53" s="1"/>
  <c r="AD74" i="49"/>
  <c r="Y74" i="49"/>
  <c r="T74" i="49"/>
  <c r="O74" i="49"/>
  <c r="E74" i="49"/>
  <c r="I69" i="48"/>
  <c r="I98" i="48" l="1"/>
  <c r="I94" i="48"/>
  <c r="X74" i="53"/>
  <c r="X100" i="53" s="1"/>
  <c r="B73" i="50"/>
  <c r="C73" i="50"/>
  <c r="D73" i="50"/>
  <c r="E73" i="50"/>
  <c r="G73" i="50"/>
  <c r="H73" i="50"/>
  <c r="I73" i="50"/>
  <c r="J73" i="50"/>
  <c r="L73" i="50"/>
  <c r="M73" i="50"/>
  <c r="N73" i="50"/>
  <c r="O73" i="50"/>
  <c r="Q73" i="50"/>
  <c r="R73" i="50"/>
  <c r="S73" i="50"/>
  <c r="T73" i="50"/>
  <c r="V73" i="50"/>
  <c r="W73" i="50"/>
  <c r="X73" i="50"/>
  <c r="Y73" i="50"/>
  <c r="B73" i="49"/>
  <c r="C73" i="49"/>
  <c r="D73" i="49"/>
  <c r="E73" i="49"/>
  <c r="G73" i="49"/>
  <c r="H73" i="49"/>
  <c r="I73" i="49"/>
  <c r="J73" i="49"/>
  <c r="L73" i="49"/>
  <c r="M73" i="49"/>
  <c r="N73" i="49"/>
  <c r="O73" i="49"/>
  <c r="Q73" i="49"/>
  <c r="R73" i="49"/>
  <c r="S73" i="49"/>
  <c r="T73" i="49"/>
  <c r="V73" i="49"/>
  <c r="W73" i="49"/>
  <c r="X73" i="49"/>
  <c r="Y73" i="49"/>
  <c r="AA73" i="49"/>
  <c r="AB73" i="49"/>
  <c r="AC73" i="49"/>
  <c r="AD73" i="49"/>
  <c r="B73" i="51" l="1"/>
  <c r="C73" i="51"/>
  <c r="D73" i="51"/>
  <c r="E73" i="51"/>
  <c r="G73" i="51"/>
  <c r="H73" i="51"/>
  <c r="I73" i="51"/>
  <c r="J73" i="51"/>
  <c r="L73" i="51"/>
  <c r="M73" i="51"/>
  <c r="N73" i="51"/>
  <c r="O73" i="51"/>
  <c r="Q73" i="51"/>
  <c r="R73" i="51"/>
  <c r="S73" i="51"/>
  <c r="T73" i="51"/>
  <c r="V73" i="51"/>
  <c r="W73" i="51"/>
  <c r="X73" i="51"/>
  <c r="Y73" i="51"/>
  <c r="H69" i="48"/>
  <c r="G69" i="48"/>
  <c r="E69" i="48"/>
  <c r="D69" i="48"/>
  <c r="C69" i="48"/>
  <c r="B73" i="53"/>
  <c r="C73" i="53"/>
  <c r="C99" i="53" s="1"/>
  <c r="D73" i="53"/>
  <c r="D99" i="53" s="1"/>
  <c r="E73" i="53"/>
  <c r="E99" i="53" s="1"/>
  <c r="H73" i="53"/>
  <c r="H99" i="53" s="1"/>
  <c r="I73" i="53"/>
  <c r="I99" i="53" s="1"/>
  <c r="J73" i="53"/>
  <c r="J99" i="53" s="1"/>
  <c r="K73" i="53"/>
  <c r="N73" i="53"/>
  <c r="N99" i="53" s="1"/>
  <c r="O73" i="53"/>
  <c r="O99" i="53" s="1"/>
  <c r="P73" i="53"/>
  <c r="P99" i="53" s="1"/>
  <c r="Q73" i="53"/>
  <c r="Q99" i="53" s="1"/>
  <c r="L48" i="53"/>
  <c r="R48" i="53"/>
  <c r="T48" i="53"/>
  <c r="U48" i="53"/>
  <c r="V48" i="53"/>
  <c r="W48" i="53"/>
  <c r="N73" i="52"/>
  <c r="N99" i="52" s="1"/>
  <c r="O73" i="52"/>
  <c r="O99" i="52" s="1"/>
  <c r="P73" i="52"/>
  <c r="P99" i="52" s="1"/>
  <c r="Q73" i="52"/>
  <c r="Q99" i="52" s="1"/>
  <c r="H73" i="52"/>
  <c r="H99" i="52" s="1"/>
  <c r="I73" i="52"/>
  <c r="I99" i="52" s="1"/>
  <c r="J73" i="52"/>
  <c r="J99" i="52" s="1"/>
  <c r="K73" i="52"/>
  <c r="B73" i="52"/>
  <c r="B99" i="52" s="1"/>
  <c r="C73" i="52"/>
  <c r="C99" i="52" s="1"/>
  <c r="D73" i="52"/>
  <c r="D99" i="52" s="1"/>
  <c r="E73" i="52"/>
  <c r="E99" i="52" s="1"/>
  <c r="R48" i="52"/>
  <c r="T48" i="52"/>
  <c r="U48" i="52"/>
  <c r="V48" i="52"/>
  <c r="W48" i="52"/>
  <c r="L48" i="52"/>
  <c r="Q56" i="52"/>
  <c r="G98" i="48" l="1"/>
  <c r="G94" i="48"/>
  <c r="H98" i="48"/>
  <c r="H94" i="48"/>
  <c r="E98" i="48"/>
  <c r="E94" i="48"/>
  <c r="C94" i="48"/>
  <c r="C98" i="48"/>
  <c r="B94" i="48"/>
  <c r="B98" i="48"/>
  <c r="D94" i="48"/>
  <c r="D98" i="48"/>
  <c r="K99" i="53"/>
  <c r="K103" i="53"/>
  <c r="K99" i="52"/>
  <c r="K103" i="52"/>
  <c r="B99" i="53"/>
  <c r="J69" i="48"/>
  <c r="U73" i="53"/>
  <c r="U99" i="53" s="1"/>
  <c r="X48" i="53"/>
  <c r="R73" i="52"/>
  <c r="R99" i="52" s="1"/>
  <c r="L73" i="53"/>
  <c r="F73" i="53"/>
  <c r="V73" i="53"/>
  <c r="V99" i="53" s="1"/>
  <c r="R73" i="53"/>
  <c r="R99" i="53" s="1"/>
  <c r="W73" i="53"/>
  <c r="T73" i="53"/>
  <c r="T99" i="53" s="1"/>
  <c r="X48" i="52"/>
  <c r="U73" i="52"/>
  <c r="U99" i="52" s="1"/>
  <c r="L73" i="52"/>
  <c r="T73" i="52"/>
  <c r="T99" i="52" s="1"/>
  <c r="V73" i="52"/>
  <c r="V99" i="52" s="1"/>
  <c r="W73" i="52"/>
  <c r="F73" i="52"/>
  <c r="F99" i="52" s="1"/>
  <c r="J98" i="48" l="1"/>
  <c r="J94" i="48"/>
  <c r="L99" i="53"/>
  <c r="L103" i="53"/>
  <c r="W99" i="53"/>
  <c r="W103" i="53"/>
  <c r="L99" i="52"/>
  <c r="L103" i="52"/>
  <c r="W99" i="52"/>
  <c r="W103" i="52"/>
  <c r="F99" i="53"/>
  <c r="X73" i="53"/>
  <c r="X73" i="52"/>
  <c r="Q72" i="53"/>
  <c r="P72" i="53"/>
  <c r="O72" i="53"/>
  <c r="N72" i="53"/>
  <c r="K72" i="53"/>
  <c r="J72" i="53"/>
  <c r="I72" i="53"/>
  <c r="H72" i="53"/>
  <c r="E72" i="53"/>
  <c r="D72" i="53"/>
  <c r="C72" i="53"/>
  <c r="B72" i="53"/>
  <c r="Q71" i="53"/>
  <c r="P71" i="53"/>
  <c r="O71" i="53"/>
  <c r="N71" i="53"/>
  <c r="K71" i="53"/>
  <c r="J71" i="53"/>
  <c r="I71" i="53"/>
  <c r="H71" i="53"/>
  <c r="E71" i="53"/>
  <c r="D71" i="53"/>
  <c r="C71" i="53"/>
  <c r="B71" i="53"/>
  <c r="Q70" i="53"/>
  <c r="P70" i="53"/>
  <c r="O70" i="53"/>
  <c r="N70" i="53"/>
  <c r="K70" i="53"/>
  <c r="J70" i="53"/>
  <c r="I70" i="53"/>
  <c r="H70" i="53"/>
  <c r="E70" i="53"/>
  <c r="D70" i="53"/>
  <c r="C70" i="53"/>
  <c r="B70" i="53"/>
  <c r="Q69" i="53"/>
  <c r="P69" i="53"/>
  <c r="O69" i="53"/>
  <c r="N69" i="53"/>
  <c r="K69" i="53"/>
  <c r="J69" i="53"/>
  <c r="I69" i="53"/>
  <c r="H69" i="53"/>
  <c r="E69" i="53"/>
  <c r="D69" i="53"/>
  <c r="C69" i="53"/>
  <c r="B69" i="53"/>
  <c r="Q68" i="53"/>
  <c r="P68" i="53"/>
  <c r="O68" i="53"/>
  <c r="N68" i="53"/>
  <c r="K68" i="53"/>
  <c r="J68" i="53"/>
  <c r="I68" i="53"/>
  <c r="H68" i="53"/>
  <c r="E68" i="53"/>
  <c r="D68" i="53"/>
  <c r="C68" i="53"/>
  <c r="B68" i="53"/>
  <c r="Q67" i="53"/>
  <c r="P67" i="53"/>
  <c r="O67" i="53"/>
  <c r="N67" i="53"/>
  <c r="K67" i="53"/>
  <c r="J67" i="53"/>
  <c r="I67" i="53"/>
  <c r="H67" i="53"/>
  <c r="E67" i="53"/>
  <c r="D67" i="53"/>
  <c r="C67" i="53"/>
  <c r="B67" i="53"/>
  <c r="Q66" i="53"/>
  <c r="P66" i="53"/>
  <c r="O66" i="53"/>
  <c r="N66" i="53"/>
  <c r="K66" i="53"/>
  <c r="J66" i="53"/>
  <c r="I66" i="53"/>
  <c r="H66" i="53"/>
  <c r="E66" i="53"/>
  <c r="D66" i="53"/>
  <c r="C66" i="53"/>
  <c r="B66" i="53"/>
  <c r="Q65" i="53"/>
  <c r="P65" i="53"/>
  <c r="O65" i="53"/>
  <c r="N65" i="53"/>
  <c r="K65" i="53"/>
  <c r="J65" i="53"/>
  <c r="I65" i="53"/>
  <c r="H65" i="53"/>
  <c r="E65" i="53"/>
  <c r="D65" i="53"/>
  <c r="C65" i="53"/>
  <c r="B65" i="53"/>
  <c r="Q64" i="53"/>
  <c r="P64" i="53"/>
  <c r="O64" i="53"/>
  <c r="N64" i="53"/>
  <c r="K64" i="53"/>
  <c r="J64" i="53"/>
  <c r="I64" i="53"/>
  <c r="H64" i="53"/>
  <c r="E64" i="53"/>
  <c r="D64" i="53"/>
  <c r="C64" i="53"/>
  <c r="B64" i="53"/>
  <c r="Q63" i="53"/>
  <c r="P63" i="53"/>
  <c r="O63" i="53"/>
  <c r="N63" i="53"/>
  <c r="K63" i="53"/>
  <c r="J63" i="53"/>
  <c r="I63" i="53"/>
  <c r="H63" i="53"/>
  <c r="E63" i="53"/>
  <c r="D63" i="53"/>
  <c r="C63" i="53"/>
  <c r="B63" i="53"/>
  <c r="Q62" i="53"/>
  <c r="P62" i="53"/>
  <c r="O62" i="53"/>
  <c r="N62" i="53"/>
  <c r="K62" i="53"/>
  <c r="J62" i="53"/>
  <c r="I62" i="53"/>
  <c r="H62" i="53"/>
  <c r="E62" i="53"/>
  <c r="D62" i="53"/>
  <c r="C62" i="53"/>
  <c r="B62" i="53"/>
  <c r="Q61" i="53"/>
  <c r="P61" i="53"/>
  <c r="O61" i="53"/>
  <c r="N61" i="53"/>
  <c r="K61" i="53"/>
  <c r="J61" i="53"/>
  <c r="I61" i="53"/>
  <c r="H61" i="53"/>
  <c r="E61" i="53"/>
  <c r="D61" i="53"/>
  <c r="C61" i="53"/>
  <c r="B61" i="53"/>
  <c r="Q60" i="53"/>
  <c r="P60" i="53"/>
  <c r="O60" i="53"/>
  <c r="N60" i="53"/>
  <c r="K60" i="53"/>
  <c r="J60" i="53"/>
  <c r="I60" i="53"/>
  <c r="H60" i="53"/>
  <c r="E60" i="53"/>
  <c r="D60" i="53"/>
  <c r="C60" i="53"/>
  <c r="B60" i="53"/>
  <c r="Q59" i="53"/>
  <c r="P59" i="53"/>
  <c r="O59" i="53"/>
  <c r="N59" i="53"/>
  <c r="K59" i="53"/>
  <c r="J59" i="53"/>
  <c r="I59" i="53"/>
  <c r="H59" i="53"/>
  <c r="E59" i="53"/>
  <c r="D59" i="53"/>
  <c r="C59" i="53"/>
  <c r="B59" i="53"/>
  <c r="Q58" i="53"/>
  <c r="P58" i="53"/>
  <c r="O58" i="53"/>
  <c r="N58" i="53"/>
  <c r="K58" i="53"/>
  <c r="J58" i="53"/>
  <c r="I58" i="53"/>
  <c r="H58" i="53"/>
  <c r="E58" i="53"/>
  <c r="D58" i="53"/>
  <c r="C58" i="53"/>
  <c r="B58" i="53"/>
  <c r="Q57" i="53"/>
  <c r="P57" i="53"/>
  <c r="O57" i="53"/>
  <c r="N57" i="53"/>
  <c r="K57" i="53"/>
  <c r="J57" i="53"/>
  <c r="I57" i="53"/>
  <c r="H57" i="53"/>
  <c r="E57" i="53"/>
  <c r="D57" i="53"/>
  <c r="C57" i="53"/>
  <c r="B57" i="53"/>
  <c r="Q56" i="53"/>
  <c r="P56" i="53"/>
  <c r="O56" i="53"/>
  <c r="N56" i="53"/>
  <c r="K56" i="53"/>
  <c r="J56" i="53"/>
  <c r="I56" i="53"/>
  <c r="H56" i="53"/>
  <c r="E56" i="53"/>
  <c r="D56" i="53"/>
  <c r="C56" i="53"/>
  <c r="B56" i="53"/>
  <c r="W47" i="53"/>
  <c r="V47" i="53"/>
  <c r="U47" i="53"/>
  <c r="T47" i="53"/>
  <c r="R47" i="53"/>
  <c r="L47" i="53"/>
  <c r="W46" i="53"/>
  <c r="V46" i="53"/>
  <c r="U46" i="53"/>
  <c r="T46" i="53"/>
  <c r="R46" i="53"/>
  <c r="L46" i="53"/>
  <c r="W45" i="53"/>
  <c r="V45" i="53"/>
  <c r="U45" i="53"/>
  <c r="T45" i="53"/>
  <c r="R45" i="53"/>
  <c r="L45" i="53"/>
  <c r="W44" i="53"/>
  <c r="V44" i="53"/>
  <c r="U44" i="53"/>
  <c r="T44" i="53"/>
  <c r="R44" i="53"/>
  <c r="L44" i="53"/>
  <c r="W43" i="53"/>
  <c r="V43" i="53"/>
  <c r="U43" i="53"/>
  <c r="T43" i="53"/>
  <c r="R43" i="53"/>
  <c r="L43" i="53"/>
  <c r="W42" i="53"/>
  <c r="V42" i="53"/>
  <c r="U42" i="53"/>
  <c r="T42" i="53"/>
  <c r="R42" i="53"/>
  <c r="L42" i="53"/>
  <c r="W41" i="53"/>
  <c r="V41" i="53"/>
  <c r="U41" i="53"/>
  <c r="T41" i="53"/>
  <c r="R41" i="53"/>
  <c r="L41" i="53"/>
  <c r="W40" i="53"/>
  <c r="V40" i="53"/>
  <c r="U40" i="53"/>
  <c r="T40" i="53"/>
  <c r="R40" i="53"/>
  <c r="L40" i="53"/>
  <c r="W39" i="53"/>
  <c r="V39" i="53"/>
  <c r="U39" i="53"/>
  <c r="T39" i="53"/>
  <c r="R39" i="53"/>
  <c r="L39" i="53"/>
  <c r="W38" i="53"/>
  <c r="V38" i="53"/>
  <c r="U38" i="53"/>
  <c r="T38" i="53"/>
  <c r="R38" i="53"/>
  <c r="L38" i="53"/>
  <c r="W37" i="53"/>
  <c r="V37" i="53"/>
  <c r="U37" i="53"/>
  <c r="T37" i="53"/>
  <c r="R37" i="53"/>
  <c r="L37" i="53"/>
  <c r="W36" i="53"/>
  <c r="V36" i="53"/>
  <c r="U36" i="53"/>
  <c r="T36" i="53"/>
  <c r="R36" i="53"/>
  <c r="L36" i="53"/>
  <c r="W35" i="53"/>
  <c r="V35" i="53"/>
  <c r="U35" i="53"/>
  <c r="T35" i="53"/>
  <c r="R35" i="53"/>
  <c r="L35" i="53"/>
  <c r="W34" i="53"/>
  <c r="V34" i="53"/>
  <c r="U34" i="53"/>
  <c r="T34" i="53"/>
  <c r="R34" i="53"/>
  <c r="L34" i="53"/>
  <c r="W33" i="53"/>
  <c r="V33" i="53"/>
  <c r="U33" i="53"/>
  <c r="T33" i="53"/>
  <c r="R33" i="53"/>
  <c r="L33" i="53"/>
  <c r="W32" i="53"/>
  <c r="V32" i="53"/>
  <c r="U32" i="53"/>
  <c r="T32" i="53"/>
  <c r="R32" i="53"/>
  <c r="L32" i="53"/>
  <c r="W31" i="53"/>
  <c r="V31" i="53"/>
  <c r="U31" i="53"/>
  <c r="T31" i="53"/>
  <c r="R31" i="53"/>
  <c r="L31" i="53"/>
  <c r="F31" i="53"/>
  <c r="E72" i="49"/>
  <c r="B72" i="51"/>
  <c r="C72" i="51"/>
  <c r="D72" i="51"/>
  <c r="E72" i="51"/>
  <c r="G72" i="51"/>
  <c r="H72" i="51"/>
  <c r="I72" i="51"/>
  <c r="J72" i="51"/>
  <c r="L72" i="51"/>
  <c r="M72" i="51"/>
  <c r="N72" i="51"/>
  <c r="O72" i="51"/>
  <c r="Q72" i="51"/>
  <c r="R72" i="51"/>
  <c r="S72" i="51"/>
  <c r="T72" i="51"/>
  <c r="V72" i="51"/>
  <c r="W72" i="51"/>
  <c r="X72" i="51"/>
  <c r="Y72" i="51"/>
  <c r="B58" i="50"/>
  <c r="C58" i="50"/>
  <c r="D58" i="50"/>
  <c r="B59" i="50"/>
  <c r="C59" i="50"/>
  <c r="D59" i="50"/>
  <c r="B60" i="50"/>
  <c r="C60" i="50"/>
  <c r="D60" i="50"/>
  <c r="B61" i="50"/>
  <c r="C61" i="50"/>
  <c r="D61" i="50"/>
  <c r="B62" i="50"/>
  <c r="C62" i="50"/>
  <c r="D62" i="50"/>
  <c r="B63" i="50"/>
  <c r="C63" i="50"/>
  <c r="D63" i="50"/>
  <c r="B64" i="50"/>
  <c r="C64" i="50"/>
  <c r="D64" i="50"/>
  <c r="B65" i="50"/>
  <c r="C65" i="50"/>
  <c r="D65" i="50"/>
  <c r="B66" i="50"/>
  <c r="C66" i="50"/>
  <c r="D66" i="50"/>
  <c r="B67" i="50"/>
  <c r="C67" i="50"/>
  <c r="D67" i="50"/>
  <c r="B68" i="50"/>
  <c r="C68" i="50"/>
  <c r="D68" i="50"/>
  <c r="B69" i="50"/>
  <c r="C69" i="50"/>
  <c r="D69" i="50"/>
  <c r="B70" i="50"/>
  <c r="C70" i="50"/>
  <c r="D70" i="50"/>
  <c r="B71" i="50"/>
  <c r="C71" i="50"/>
  <c r="D71" i="50"/>
  <c r="B72" i="50"/>
  <c r="C72" i="50"/>
  <c r="D72" i="50"/>
  <c r="G58" i="50"/>
  <c r="H58" i="50"/>
  <c r="I58" i="50"/>
  <c r="G59" i="50"/>
  <c r="H59" i="50"/>
  <c r="I59" i="50"/>
  <c r="G60" i="50"/>
  <c r="H60" i="50"/>
  <c r="I60" i="50"/>
  <c r="G61" i="50"/>
  <c r="H61" i="50"/>
  <c r="I61" i="50"/>
  <c r="G62" i="50"/>
  <c r="H62" i="50"/>
  <c r="I62" i="50"/>
  <c r="G63" i="50"/>
  <c r="H63" i="50"/>
  <c r="I63" i="50"/>
  <c r="G64" i="50"/>
  <c r="H64" i="50"/>
  <c r="I64" i="50"/>
  <c r="G65" i="50"/>
  <c r="H65" i="50"/>
  <c r="I65" i="50"/>
  <c r="G66" i="50"/>
  <c r="H66" i="50"/>
  <c r="I66" i="50"/>
  <c r="G67" i="50"/>
  <c r="H67" i="50"/>
  <c r="I67" i="50"/>
  <c r="G68" i="50"/>
  <c r="H68" i="50"/>
  <c r="I68" i="50"/>
  <c r="G69" i="50"/>
  <c r="H69" i="50"/>
  <c r="I69" i="50"/>
  <c r="G70" i="50"/>
  <c r="H70" i="50"/>
  <c r="I70" i="50"/>
  <c r="G71" i="50"/>
  <c r="H71" i="50"/>
  <c r="I71" i="50"/>
  <c r="G72" i="50"/>
  <c r="H72" i="50"/>
  <c r="I72" i="50"/>
  <c r="L58" i="50"/>
  <c r="M58" i="50"/>
  <c r="N58" i="50"/>
  <c r="L59" i="50"/>
  <c r="M59" i="50"/>
  <c r="N59" i="50"/>
  <c r="L60" i="50"/>
  <c r="M60" i="50"/>
  <c r="N60" i="50"/>
  <c r="L61" i="50"/>
  <c r="M61" i="50"/>
  <c r="N61" i="50"/>
  <c r="L62" i="50"/>
  <c r="M62" i="50"/>
  <c r="N62" i="50"/>
  <c r="L63" i="50"/>
  <c r="M63" i="50"/>
  <c r="N63" i="50"/>
  <c r="L64" i="50"/>
  <c r="M64" i="50"/>
  <c r="N64" i="50"/>
  <c r="L65" i="50"/>
  <c r="M65" i="50"/>
  <c r="N65" i="50"/>
  <c r="L66" i="50"/>
  <c r="M66" i="50"/>
  <c r="N66" i="50"/>
  <c r="L67" i="50"/>
  <c r="M67" i="50"/>
  <c r="N67" i="50"/>
  <c r="L68" i="50"/>
  <c r="M68" i="50"/>
  <c r="N68" i="50"/>
  <c r="L69" i="50"/>
  <c r="M69" i="50"/>
  <c r="N69" i="50"/>
  <c r="L70" i="50"/>
  <c r="M70" i="50"/>
  <c r="N70" i="50"/>
  <c r="L71" i="50"/>
  <c r="M71" i="50"/>
  <c r="N71" i="50"/>
  <c r="L72" i="50"/>
  <c r="M72" i="50"/>
  <c r="N72" i="50"/>
  <c r="Q58" i="50"/>
  <c r="R58" i="50"/>
  <c r="S58" i="50"/>
  <c r="Q59" i="50"/>
  <c r="R59" i="50"/>
  <c r="S59" i="50"/>
  <c r="Q60" i="50"/>
  <c r="R60" i="50"/>
  <c r="S60" i="50"/>
  <c r="Q61" i="50"/>
  <c r="R61" i="50"/>
  <c r="S61" i="50"/>
  <c r="Q62" i="50"/>
  <c r="R62" i="50"/>
  <c r="S62" i="50"/>
  <c r="Q63" i="50"/>
  <c r="R63" i="50"/>
  <c r="S63" i="50"/>
  <c r="Q64" i="50"/>
  <c r="R64" i="50"/>
  <c r="S64" i="50"/>
  <c r="Q65" i="50"/>
  <c r="R65" i="50"/>
  <c r="S65" i="50"/>
  <c r="Q66" i="50"/>
  <c r="R66" i="50"/>
  <c r="S66" i="50"/>
  <c r="Q67" i="50"/>
  <c r="R67" i="50"/>
  <c r="S67" i="50"/>
  <c r="Q68" i="50"/>
  <c r="R68" i="50"/>
  <c r="S68" i="50"/>
  <c r="Q69" i="50"/>
  <c r="R69" i="50"/>
  <c r="S69" i="50"/>
  <c r="Q70" i="50"/>
  <c r="R70" i="50"/>
  <c r="S70" i="50"/>
  <c r="Q71" i="50"/>
  <c r="R71" i="50"/>
  <c r="S71" i="50"/>
  <c r="Q72" i="50"/>
  <c r="R72" i="50"/>
  <c r="S72" i="50"/>
  <c r="V68" i="50"/>
  <c r="V69" i="50"/>
  <c r="V70" i="50"/>
  <c r="V71" i="50"/>
  <c r="V72" i="50"/>
  <c r="W69" i="50"/>
  <c r="W70" i="50"/>
  <c r="W71" i="50"/>
  <c r="W72" i="50"/>
  <c r="X72" i="50"/>
  <c r="B72" i="49"/>
  <c r="C72" i="49"/>
  <c r="D72" i="49"/>
  <c r="G72" i="49"/>
  <c r="H72" i="49"/>
  <c r="I72" i="49"/>
  <c r="J72" i="49"/>
  <c r="L72" i="49"/>
  <c r="M72" i="49"/>
  <c r="N72" i="49"/>
  <c r="O72" i="49"/>
  <c r="Q72" i="49"/>
  <c r="R72" i="49"/>
  <c r="S72" i="49"/>
  <c r="T72" i="49"/>
  <c r="V72" i="49"/>
  <c r="W72" i="49"/>
  <c r="X72" i="49"/>
  <c r="Y72" i="49"/>
  <c r="AA72" i="49"/>
  <c r="AB72" i="49"/>
  <c r="AC72" i="49"/>
  <c r="AD72" i="49"/>
  <c r="B68" i="48"/>
  <c r="C68" i="48"/>
  <c r="D68" i="48"/>
  <c r="E68" i="48"/>
  <c r="G68" i="48"/>
  <c r="H68" i="48"/>
  <c r="I68" i="48"/>
  <c r="B93" i="48" l="1"/>
  <c r="X99" i="53"/>
  <c r="X103" i="53"/>
  <c r="X99" i="52"/>
  <c r="X103" i="52"/>
  <c r="B98" i="53"/>
  <c r="C98" i="53"/>
  <c r="D98" i="53"/>
  <c r="N98" i="53"/>
  <c r="O98" i="53"/>
  <c r="P98" i="53"/>
  <c r="H98" i="53"/>
  <c r="I98" i="53"/>
  <c r="J98" i="53"/>
  <c r="I93" i="48"/>
  <c r="H93" i="48"/>
  <c r="G93" i="48"/>
  <c r="E93" i="48"/>
  <c r="D93" i="48"/>
  <c r="C93" i="48"/>
  <c r="Q98" i="53"/>
  <c r="K98" i="53"/>
  <c r="E98" i="53"/>
  <c r="P94" i="53"/>
  <c r="H85" i="53"/>
  <c r="J95" i="53"/>
  <c r="B82" i="53"/>
  <c r="B86" i="53"/>
  <c r="B88" i="53"/>
  <c r="B94" i="53"/>
  <c r="D90" i="53"/>
  <c r="D93" i="53"/>
  <c r="D94" i="53"/>
  <c r="D96" i="53"/>
  <c r="P85" i="53"/>
  <c r="T65" i="53"/>
  <c r="I91" i="53"/>
  <c r="K85" i="53"/>
  <c r="E86" i="53"/>
  <c r="C96" i="53"/>
  <c r="L67" i="53"/>
  <c r="F68" i="53"/>
  <c r="T71" i="53"/>
  <c r="F65" i="53"/>
  <c r="K91" i="53"/>
  <c r="H82" i="53"/>
  <c r="B85" i="53"/>
  <c r="N89" i="53"/>
  <c r="B91" i="53"/>
  <c r="N95" i="53"/>
  <c r="B97" i="53"/>
  <c r="O84" i="53"/>
  <c r="U68" i="53"/>
  <c r="J86" i="53"/>
  <c r="D87" i="53"/>
  <c r="D89" i="53"/>
  <c r="P89" i="53"/>
  <c r="D91" i="53"/>
  <c r="D95" i="53"/>
  <c r="E82" i="53"/>
  <c r="E83" i="53"/>
  <c r="K94" i="53"/>
  <c r="N92" i="53"/>
  <c r="N86" i="53"/>
  <c r="P82" i="53"/>
  <c r="P88" i="53"/>
  <c r="Q83" i="53"/>
  <c r="Q84" i="53"/>
  <c r="Q88" i="53"/>
  <c r="Q90" i="53"/>
  <c r="Q94" i="53"/>
  <c r="P91" i="53"/>
  <c r="L65" i="53"/>
  <c r="L59" i="53"/>
  <c r="I88" i="53"/>
  <c r="I94" i="53"/>
  <c r="K84" i="53"/>
  <c r="K90" i="53"/>
  <c r="L58" i="53"/>
  <c r="J68" i="48"/>
  <c r="O82" i="53"/>
  <c r="O85" i="53"/>
  <c r="O88" i="53"/>
  <c r="O91" i="53"/>
  <c r="V72" i="53"/>
  <c r="T56" i="53"/>
  <c r="T59" i="53"/>
  <c r="V63" i="53"/>
  <c r="P93" i="53"/>
  <c r="R56" i="53"/>
  <c r="P92" i="53"/>
  <c r="U56" i="53"/>
  <c r="U58" i="53"/>
  <c r="V67" i="53"/>
  <c r="P95" i="53"/>
  <c r="P96" i="53"/>
  <c r="P90" i="53"/>
  <c r="N82" i="53"/>
  <c r="N85" i="53"/>
  <c r="V68" i="53"/>
  <c r="I95" i="53"/>
  <c r="I96" i="53"/>
  <c r="I85" i="53"/>
  <c r="H89" i="53"/>
  <c r="U59" i="53"/>
  <c r="T62" i="53"/>
  <c r="I89" i="53"/>
  <c r="L70" i="53"/>
  <c r="L71" i="53"/>
  <c r="I97" i="53"/>
  <c r="L62" i="53"/>
  <c r="I92" i="53"/>
  <c r="H83" i="53"/>
  <c r="V60" i="53"/>
  <c r="V61" i="53"/>
  <c r="L64" i="53"/>
  <c r="J91" i="53"/>
  <c r="T67" i="53"/>
  <c r="J92" i="53"/>
  <c r="H86" i="53"/>
  <c r="X31" i="53"/>
  <c r="J84" i="53"/>
  <c r="L68" i="53"/>
  <c r="J94" i="53"/>
  <c r="V57" i="53"/>
  <c r="J87" i="53"/>
  <c r="I90" i="53"/>
  <c r="H92" i="53"/>
  <c r="J89" i="53"/>
  <c r="I82" i="53"/>
  <c r="I93" i="53"/>
  <c r="H95" i="53"/>
  <c r="C86" i="53"/>
  <c r="V66" i="53"/>
  <c r="V71" i="53"/>
  <c r="U71" i="53"/>
  <c r="X40" i="53"/>
  <c r="C87" i="53"/>
  <c r="V64" i="53"/>
  <c r="D92" i="53"/>
  <c r="F71" i="53"/>
  <c r="D83" i="53"/>
  <c r="V65" i="53"/>
  <c r="C93" i="53"/>
  <c r="V69" i="53"/>
  <c r="V58" i="53"/>
  <c r="X37" i="53"/>
  <c r="X43" i="53"/>
  <c r="C90" i="53"/>
  <c r="U65" i="53"/>
  <c r="T68" i="53"/>
  <c r="V70" i="53"/>
  <c r="Q87" i="53"/>
  <c r="R69" i="53"/>
  <c r="Q93" i="53"/>
  <c r="X39" i="53"/>
  <c r="Q91" i="53"/>
  <c r="Q96" i="53"/>
  <c r="L56" i="53"/>
  <c r="K88" i="53"/>
  <c r="K87" i="53"/>
  <c r="K93" i="53"/>
  <c r="K96" i="53"/>
  <c r="X33" i="53"/>
  <c r="K82" i="53"/>
  <c r="X46" i="53"/>
  <c r="W64" i="53"/>
  <c r="W61" i="53"/>
  <c r="E91" i="53"/>
  <c r="E94" i="53"/>
  <c r="E97" i="53"/>
  <c r="X32" i="53"/>
  <c r="E92" i="53"/>
  <c r="E95" i="53"/>
  <c r="X45" i="53"/>
  <c r="X34" i="53"/>
  <c r="X36" i="53"/>
  <c r="X42" i="53"/>
  <c r="E85" i="53"/>
  <c r="X38" i="53"/>
  <c r="L61" i="53"/>
  <c r="W62" i="53"/>
  <c r="E87" i="53"/>
  <c r="E88" i="53"/>
  <c r="B89" i="53"/>
  <c r="F64" i="53"/>
  <c r="Q92" i="53"/>
  <c r="B95" i="53"/>
  <c r="F70" i="53"/>
  <c r="Q95" i="53"/>
  <c r="X35" i="53"/>
  <c r="F57" i="53"/>
  <c r="T57" i="53"/>
  <c r="J82" i="53"/>
  <c r="R57" i="53"/>
  <c r="K83" i="53"/>
  <c r="T58" i="53"/>
  <c r="V59" i="53"/>
  <c r="R59" i="53"/>
  <c r="D85" i="53"/>
  <c r="W60" i="53"/>
  <c r="F61" i="53"/>
  <c r="R61" i="53"/>
  <c r="F62" i="53"/>
  <c r="N87" i="53"/>
  <c r="U62" i="53"/>
  <c r="L63" i="53"/>
  <c r="C89" i="53"/>
  <c r="K89" i="53"/>
  <c r="T64" i="53"/>
  <c r="W65" i="53"/>
  <c r="E90" i="53"/>
  <c r="T66" i="53"/>
  <c r="L66" i="53"/>
  <c r="C92" i="53"/>
  <c r="K92" i="53"/>
  <c r="W68" i="53"/>
  <c r="E93" i="53"/>
  <c r="T69" i="53"/>
  <c r="L69" i="53"/>
  <c r="C95" i="53"/>
  <c r="K95" i="53"/>
  <c r="T70" i="53"/>
  <c r="W71" i="53"/>
  <c r="E96" i="53"/>
  <c r="T72" i="53"/>
  <c r="L72" i="53"/>
  <c r="J83" i="53"/>
  <c r="H88" i="53"/>
  <c r="E89" i="53"/>
  <c r="O94" i="53"/>
  <c r="J96" i="53"/>
  <c r="H97" i="53"/>
  <c r="N96" i="53"/>
  <c r="R71" i="53"/>
  <c r="C84" i="53"/>
  <c r="X47" i="53"/>
  <c r="V56" i="53"/>
  <c r="D82" i="53"/>
  <c r="W57" i="53"/>
  <c r="F58" i="53"/>
  <c r="R58" i="53"/>
  <c r="F59" i="53"/>
  <c r="N84" i="53"/>
  <c r="L60" i="53"/>
  <c r="I86" i="53"/>
  <c r="P86" i="53"/>
  <c r="B87" i="53"/>
  <c r="I87" i="53"/>
  <c r="P87" i="53"/>
  <c r="F63" i="53"/>
  <c r="T63" i="53"/>
  <c r="J88" i="53"/>
  <c r="R63" i="53"/>
  <c r="H90" i="53"/>
  <c r="O90" i="53"/>
  <c r="R66" i="53"/>
  <c r="W67" i="53"/>
  <c r="H93" i="53"/>
  <c r="O93" i="53"/>
  <c r="W70" i="53"/>
  <c r="H96" i="53"/>
  <c r="O96" i="53"/>
  <c r="J97" i="53"/>
  <c r="R72" i="53"/>
  <c r="N83" i="53"/>
  <c r="D84" i="53"/>
  <c r="J90" i="53"/>
  <c r="H91" i="53"/>
  <c r="U57" i="53"/>
  <c r="C82" i="53"/>
  <c r="O87" i="53"/>
  <c r="N93" i="53"/>
  <c r="R68" i="53"/>
  <c r="Q85" i="53"/>
  <c r="Q86" i="53"/>
  <c r="U63" i="53"/>
  <c r="C88" i="53"/>
  <c r="R64" i="53"/>
  <c r="O89" i="53"/>
  <c r="B90" i="53"/>
  <c r="U66" i="53"/>
  <c r="F66" i="53"/>
  <c r="C91" i="53"/>
  <c r="B93" i="53"/>
  <c r="U69" i="53"/>
  <c r="F69" i="53"/>
  <c r="C94" i="53"/>
  <c r="R70" i="53"/>
  <c r="O95" i="53"/>
  <c r="B96" i="53"/>
  <c r="U72" i="53"/>
  <c r="F72" i="53"/>
  <c r="C97" i="53"/>
  <c r="K97" i="53"/>
  <c r="C83" i="53"/>
  <c r="H84" i="53"/>
  <c r="W59" i="53"/>
  <c r="E84" i="53"/>
  <c r="O86" i="53"/>
  <c r="H87" i="53"/>
  <c r="N90" i="53"/>
  <c r="R65" i="53"/>
  <c r="X44" i="53"/>
  <c r="W56" i="53"/>
  <c r="O83" i="53"/>
  <c r="W58" i="53"/>
  <c r="R67" i="53"/>
  <c r="O92" i="53"/>
  <c r="X41" i="53"/>
  <c r="F56" i="53"/>
  <c r="L57" i="53"/>
  <c r="B83" i="53"/>
  <c r="I83" i="53"/>
  <c r="P83" i="53"/>
  <c r="B84" i="53"/>
  <c r="I84" i="53"/>
  <c r="P84" i="53"/>
  <c r="F60" i="53"/>
  <c r="T60" i="53"/>
  <c r="J85" i="53"/>
  <c r="R60" i="53"/>
  <c r="D86" i="53"/>
  <c r="K86" i="53"/>
  <c r="T61" i="53"/>
  <c r="V62" i="53"/>
  <c r="R62" i="53"/>
  <c r="D88" i="53"/>
  <c r="N88" i="53"/>
  <c r="N91" i="53"/>
  <c r="N94" i="53"/>
  <c r="D97" i="53"/>
  <c r="J93" i="53"/>
  <c r="H94" i="53"/>
  <c r="Q82" i="53"/>
  <c r="U60" i="53"/>
  <c r="C85" i="53"/>
  <c r="U61" i="53"/>
  <c r="Q89" i="53"/>
  <c r="B92" i="53"/>
  <c r="F67" i="53"/>
  <c r="W63" i="53"/>
  <c r="U64" i="53"/>
  <c r="W66" i="53"/>
  <c r="U67" i="53"/>
  <c r="W69" i="53"/>
  <c r="U70" i="53"/>
  <c r="W72" i="53"/>
  <c r="R47" i="52"/>
  <c r="R46" i="52"/>
  <c r="R45" i="52"/>
  <c r="R44" i="52"/>
  <c r="R43" i="52"/>
  <c r="R42" i="52"/>
  <c r="R41" i="52"/>
  <c r="R40" i="52"/>
  <c r="R39" i="52"/>
  <c r="R38" i="52"/>
  <c r="R37" i="52"/>
  <c r="R36" i="52"/>
  <c r="R35" i="52"/>
  <c r="R34" i="52"/>
  <c r="R33" i="52"/>
  <c r="R32" i="52"/>
  <c r="R31" i="52"/>
  <c r="Q72" i="52"/>
  <c r="Q71" i="52"/>
  <c r="Q70" i="52"/>
  <c r="L44" i="52"/>
  <c r="W43" i="52"/>
  <c r="K67" i="52"/>
  <c r="L38" i="52"/>
  <c r="K62" i="52"/>
  <c r="L36" i="52"/>
  <c r="L32" i="52"/>
  <c r="K56" i="52"/>
  <c r="L47" i="52"/>
  <c r="L46" i="52"/>
  <c r="L45" i="52"/>
  <c r="L41" i="52"/>
  <c r="L40" i="52"/>
  <c r="L39" i="52"/>
  <c r="L35" i="52"/>
  <c r="L34" i="52"/>
  <c r="L33" i="52"/>
  <c r="F47" i="52"/>
  <c r="F46" i="52"/>
  <c r="F45" i="52"/>
  <c r="F44" i="52"/>
  <c r="F43" i="52"/>
  <c r="F42" i="52"/>
  <c r="F41" i="52"/>
  <c r="F40" i="52"/>
  <c r="F39" i="52"/>
  <c r="F38" i="52"/>
  <c r="F37" i="52"/>
  <c r="F36" i="52"/>
  <c r="F35" i="52"/>
  <c r="F34" i="52"/>
  <c r="F33" i="52"/>
  <c r="F32" i="52"/>
  <c r="F31" i="52"/>
  <c r="C72" i="52"/>
  <c r="P72" i="52"/>
  <c r="O72" i="52"/>
  <c r="N72" i="52"/>
  <c r="K72" i="52"/>
  <c r="J72" i="52"/>
  <c r="I72" i="52"/>
  <c r="H72" i="52"/>
  <c r="E72" i="52"/>
  <c r="D72" i="52"/>
  <c r="B72" i="52"/>
  <c r="V47" i="52"/>
  <c r="U47" i="52"/>
  <c r="T47" i="52"/>
  <c r="T32" i="52"/>
  <c r="T33" i="52"/>
  <c r="T34" i="52"/>
  <c r="T35" i="52"/>
  <c r="T36" i="52"/>
  <c r="T37" i="52"/>
  <c r="T38" i="52"/>
  <c r="T39" i="52"/>
  <c r="T40" i="52"/>
  <c r="T41" i="52"/>
  <c r="T42" i="52"/>
  <c r="T43" i="52"/>
  <c r="T44" i="52"/>
  <c r="T45" i="52"/>
  <c r="T46" i="52"/>
  <c r="P71" i="52"/>
  <c r="O71" i="52"/>
  <c r="N71" i="52"/>
  <c r="K71" i="52"/>
  <c r="J71" i="52"/>
  <c r="I71" i="52"/>
  <c r="H71" i="52"/>
  <c r="E71" i="52"/>
  <c r="D71" i="52"/>
  <c r="C71" i="52"/>
  <c r="B71" i="52"/>
  <c r="P70" i="52"/>
  <c r="O70" i="52"/>
  <c r="N70" i="52"/>
  <c r="K70" i="52"/>
  <c r="J70" i="52"/>
  <c r="I70" i="52"/>
  <c r="H70" i="52"/>
  <c r="E70" i="52"/>
  <c r="D70" i="52"/>
  <c r="C70" i="52"/>
  <c r="B70" i="52"/>
  <c r="Q69" i="52"/>
  <c r="P69" i="52"/>
  <c r="O69" i="52"/>
  <c r="N69" i="52"/>
  <c r="J69" i="52"/>
  <c r="I69" i="52"/>
  <c r="H69" i="52"/>
  <c r="E69" i="52"/>
  <c r="D69" i="52"/>
  <c r="C69" i="52"/>
  <c r="B69" i="52"/>
  <c r="Q68" i="52"/>
  <c r="P68" i="52"/>
  <c r="O68" i="52"/>
  <c r="N68" i="52"/>
  <c r="J68" i="52"/>
  <c r="I68" i="52"/>
  <c r="H68" i="52"/>
  <c r="E68" i="52"/>
  <c r="D68" i="52"/>
  <c r="C68" i="52"/>
  <c r="B68" i="52"/>
  <c r="Q67" i="52"/>
  <c r="P67" i="52"/>
  <c r="O67" i="52"/>
  <c r="N67" i="52"/>
  <c r="J67" i="52"/>
  <c r="I67" i="52"/>
  <c r="H67" i="52"/>
  <c r="E67" i="52"/>
  <c r="D67" i="52"/>
  <c r="C67" i="52"/>
  <c r="B67" i="52"/>
  <c r="Q66" i="52"/>
  <c r="P66" i="52"/>
  <c r="O66" i="52"/>
  <c r="N66" i="52"/>
  <c r="K66" i="52"/>
  <c r="J66" i="52"/>
  <c r="I66" i="52"/>
  <c r="H66" i="52"/>
  <c r="E66" i="52"/>
  <c r="D66" i="52"/>
  <c r="C66" i="52"/>
  <c r="B66" i="52"/>
  <c r="Q65" i="52"/>
  <c r="P65" i="52"/>
  <c r="O65" i="52"/>
  <c r="N65" i="52"/>
  <c r="K65" i="52"/>
  <c r="J65" i="52"/>
  <c r="I65" i="52"/>
  <c r="E65" i="52"/>
  <c r="D65" i="52"/>
  <c r="C65" i="52"/>
  <c r="B65" i="52"/>
  <c r="Q64" i="52"/>
  <c r="P64" i="52"/>
  <c r="O64" i="52"/>
  <c r="N64" i="52"/>
  <c r="K64" i="52"/>
  <c r="J64" i="52"/>
  <c r="I64" i="52"/>
  <c r="H64" i="52"/>
  <c r="E64" i="52"/>
  <c r="D64" i="52"/>
  <c r="C64" i="52"/>
  <c r="B64" i="52"/>
  <c r="Q63" i="52"/>
  <c r="P63" i="52"/>
  <c r="O63" i="52"/>
  <c r="N63" i="52"/>
  <c r="J63" i="52"/>
  <c r="I63" i="52"/>
  <c r="H63" i="52"/>
  <c r="E63" i="52"/>
  <c r="D63" i="52"/>
  <c r="C63" i="52"/>
  <c r="B63" i="52"/>
  <c r="Q62" i="52"/>
  <c r="P62" i="52"/>
  <c r="O62" i="52"/>
  <c r="N62" i="52"/>
  <c r="J62" i="52"/>
  <c r="I62" i="52"/>
  <c r="H62" i="52"/>
  <c r="E62" i="52"/>
  <c r="D62" i="52"/>
  <c r="C62" i="52"/>
  <c r="B62" i="52"/>
  <c r="Q61" i="52"/>
  <c r="P61" i="52"/>
  <c r="O61" i="52"/>
  <c r="N61" i="52"/>
  <c r="J61" i="52"/>
  <c r="I61" i="52"/>
  <c r="H61" i="52"/>
  <c r="E61" i="52"/>
  <c r="D61" i="52"/>
  <c r="C61" i="52"/>
  <c r="B61" i="52"/>
  <c r="Q60" i="52"/>
  <c r="P60" i="52"/>
  <c r="O60" i="52"/>
  <c r="N60" i="52"/>
  <c r="K60" i="52"/>
  <c r="J60" i="52"/>
  <c r="I60" i="52"/>
  <c r="H60" i="52"/>
  <c r="E60" i="52"/>
  <c r="D60" i="52"/>
  <c r="C60" i="52"/>
  <c r="B60" i="52"/>
  <c r="Q59" i="52"/>
  <c r="P59" i="52"/>
  <c r="O59" i="52"/>
  <c r="N59" i="52"/>
  <c r="K59" i="52"/>
  <c r="J59" i="52"/>
  <c r="I59" i="52"/>
  <c r="H59" i="52"/>
  <c r="E59" i="52"/>
  <c r="D59" i="52"/>
  <c r="C59" i="52"/>
  <c r="B59" i="52"/>
  <c r="Q58" i="52"/>
  <c r="P58" i="52"/>
  <c r="O58" i="52"/>
  <c r="N58" i="52"/>
  <c r="K58" i="52"/>
  <c r="J58" i="52"/>
  <c r="I58" i="52"/>
  <c r="H58" i="52"/>
  <c r="E58" i="52"/>
  <c r="D58" i="52"/>
  <c r="C58" i="52"/>
  <c r="B58" i="52"/>
  <c r="Q57" i="52"/>
  <c r="P57" i="52"/>
  <c r="O57" i="52"/>
  <c r="N57" i="52"/>
  <c r="J57" i="52"/>
  <c r="I57" i="52"/>
  <c r="H57" i="52"/>
  <c r="E57" i="52"/>
  <c r="D57" i="52"/>
  <c r="C57" i="52"/>
  <c r="B57" i="52"/>
  <c r="P56" i="52"/>
  <c r="O56" i="52"/>
  <c r="N56" i="52"/>
  <c r="J56" i="52"/>
  <c r="I56" i="52"/>
  <c r="H56" i="52"/>
  <c r="E56" i="52"/>
  <c r="D56" i="52"/>
  <c r="C56" i="52"/>
  <c r="B56" i="52"/>
  <c r="W46" i="52"/>
  <c r="V46" i="52"/>
  <c r="U46" i="52"/>
  <c r="V45" i="52"/>
  <c r="U45" i="52"/>
  <c r="W44" i="52"/>
  <c r="V44" i="52"/>
  <c r="U44" i="52"/>
  <c r="V43" i="52"/>
  <c r="U43" i="52"/>
  <c r="V42" i="52"/>
  <c r="U42" i="52"/>
  <c r="W41" i="52"/>
  <c r="V41" i="52"/>
  <c r="U41" i="52"/>
  <c r="W40" i="52"/>
  <c r="V40" i="52"/>
  <c r="U40" i="52"/>
  <c r="W39" i="52"/>
  <c r="V39" i="52"/>
  <c r="U39" i="52"/>
  <c r="W38" i="52"/>
  <c r="V38" i="52"/>
  <c r="U38" i="52"/>
  <c r="V37" i="52"/>
  <c r="U37" i="52"/>
  <c r="W36" i="52"/>
  <c r="V36" i="52"/>
  <c r="U36" i="52"/>
  <c r="W35" i="52"/>
  <c r="V35" i="52"/>
  <c r="U35" i="52"/>
  <c r="W34" i="52"/>
  <c r="V34" i="52"/>
  <c r="U34" i="52"/>
  <c r="W33" i="52"/>
  <c r="V33" i="52"/>
  <c r="U33" i="52"/>
  <c r="W32" i="52"/>
  <c r="V32" i="52"/>
  <c r="U32" i="52"/>
  <c r="V31" i="52"/>
  <c r="U31" i="52"/>
  <c r="T31" i="52"/>
  <c r="G67" i="48"/>
  <c r="H67" i="48"/>
  <c r="I67" i="48"/>
  <c r="B54" i="48"/>
  <c r="C54" i="48"/>
  <c r="D54" i="48"/>
  <c r="B55" i="48"/>
  <c r="C55" i="48"/>
  <c r="D55" i="48"/>
  <c r="B56" i="48"/>
  <c r="C56" i="48"/>
  <c r="D56" i="48"/>
  <c r="B57" i="48"/>
  <c r="C57" i="48"/>
  <c r="D57" i="48"/>
  <c r="B58" i="48"/>
  <c r="C58" i="48"/>
  <c r="D58" i="48"/>
  <c r="B59" i="48"/>
  <c r="C59" i="48"/>
  <c r="D59" i="48"/>
  <c r="B60" i="48"/>
  <c r="C60" i="48"/>
  <c r="D60" i="48"/>
  <c r="B61" i="48"/>
  <c r="C61" i="48"/>
  <c r="D61" i="48"/>
  <c r="B62" i="48"/>
  <c r="C62" i="48"/>
  <c r="D62" i="48"/>
  <c r="B63" i="48"/>
  <c r="C63" i="48"/>
  <c r="D63" i="48"/>
  <c r="B64" i="48"/>
  <c r="C64" i="48"/>
  <c r="D64" i="48"/>
  <c r="B65" i="48"/>
  <c r="C65" i="48"/>
  <c r="D65" i="48"/>
  <c r="B66" i="48"/>
  <c r="C66" i="48"/>
  <c r="D66" i="48"/>
  <c r="B67" i="48"/>
  <c r="B92" i="48" s="1"/>
  <c r="C67" i="48"/>
  <c r="D67" i="48"/>
  <c r="E67" i="48"/>
  <c r="B98" i="52" l="1"/>
  <c r="D98" i="52"/>
  <c r="C98" i="52"/>
  <c r="N98" i="52"/>
  <c r="O98" i="52"/>
  <c r="P98" i="52"/>
  <c r="H98" i="52"/>
  <c r="I98" i="52"/>
  <c r="J98" i="52"/>
  <c r="V98" i="53"/>
  <c r="U98" i="53"/>
  <c r="T98" i="53"/>
  <c r="J93" i="48"/>
  <c r="Q98" i="52"/>
  <c r="E98" i="52"/>
  <c r="K98" i="52"/>
  <c r="R98" i="53"/>
  <c r="L98" i="53"/>
  <c r="W98" i="53"/>
  <c r="F98" i="53"/>
  <c r="E92" i="48"/>
  <c r="C92" i="48"/>
  <c r="D92" i="48"/>
  <c r="L91" i="53"/>
  <c r="R82" i="53"/>
  <c r="G92" i="48"/>
  <c r="H92" i="48"/>
  <c r="I92" i="48"/>
  <c r="L93" i="53"/>
  <c r="L88" i="53"/>
  <c r="U93" i="53"/>
  <c r="U94" i="53"/>
  <c r="L82" i="53"/>
  <c r="F91" i="53"/>
  <c r="L90" i="53"/>
  <c r="L85" i="53"/>
  <c r="L83" i="53"/>
  <c r="W88" i="53"/>
  <c r="U95" i="53"/>
  <c r="X68" i="53"/>
  <c r="U84" i="53"/>
  <c r="U82" i="53"/>
  <c r="L96" i="53"/>
  <c r="F94" i="53"/>
  <c r="F83" i="53"/>
  <c r="W94" i="53"/>
  <c r="L94" i="53"/>
  <c r="F96" i="53"/>
  <c r="V97" i="53"/>
  <c r="L84" i="53"/>
  <c r="W92" i="53"/>
  <c r="U90" i="53"/>
  <c r="V93" i="53"/>
  <c r="W86" i="53"/>
  <c r="V89" i="53"/>
  <c r="U85" i="53"/>
  <c r="V96" i="53"/>
  <c r="V90" i="53"/>
  <c r="R83" i="53"/>
  <c r="V82" i="53"/>
  <c r="R89" i="53"/>
  <c r="T93" i="53"/>
  <c r="V94" i="53"/>
  <c r="V91" i="53"/>
  <c r="R86" i="53"/>
  <c r="V86" i="53"/>
  <c r="R91" i="53"/>
  <c r="L89" i="53"/>
  <c r="U91" i="53"/>
  <c r="V87" i="53"/>
  <c r="U83" i="53"/>
  <c r="V95" i="53"/>
  <c r="V83" i="53"/>
  <c r="U88" i="53"/>
  <c r="F92" i="53"/>
  <c r="X56" i="53"/>
  <c r="U89" i="53"/>
  <c r="F85" i="53"/>
  <c r="F87" i="53"/>
  <c r="V84" i="53"/>
  <c r="V92" i="53"/>
  <c r="R95" i="53"/>
  <c r="R90" i="53"/>
  <c r="R96" i="53"/>
  <c r="W90" i="53"/>
  <c r="W83" i="53"/>
  <c r="R93" i="53"/>
  <c r="R84" i="53"/>
  <c r="L95" i="53"/>
  <c r="W87" i="53"/>
  <c r="W96" i="53"/>
  <c r="F82" i="53"/>
  <c r="W82" i="53"/>
  <c r="W91" i="53"/>
  <c r="X61" i="53"/>
  <c r="T86" i="53"/>
  <c r="T88" i="53"/>
  <c r="X63" i="53"/>
  <c r="X57" i="53"/>
  <c r="T82" i="53"/>
  <c r="U97" i="53"/>
  <c r="F88" i="53"/>
  <c r="X70" i="53"/>
  <c r="T95" i="53"/>
  <c r="X58" i="53"/>
  <c r="T83" i="53"/>
  <c r="X67" i="53"/>
  <c r="U86" i="53"/>
  <c r="X60" i="53"/>
  <c r="T85" i="53"/>
  <c r="R92" i="53"/>
  <c r="W84" i="53"/>
  <c r="T94" i="53"/>
  <c r="X69" i="53"/>
  <c r="V85" i="53"/>
  <c r="W89" i="53"/>
  <c r="L97" i="53"/>
  <c r="X64" i="53"/>
  <c r="T89" i="53"/>
  <c r="F89" i="53"/>
  <c r="U92" i="53"/>
  <c r="R85" i="53"/>
  <c r="T84" i="53"/>
  <c r="W95" i="53"/>
  <c r="F84" i="53"/>
  <c r="U96" i="53"/>
  <c r="W93" i="53"/>
  <c r="F86" i="53"/>
  <c r="X71" i="53"/>
  <c r="X65" i="53"/>
  <c r="V88" i="53"/>
  <c r="R94" i="53"/>
  <c r="W97" i="53"/>
  <c r="F97" i="53"/>
  <c r="T97" i="53"/>
  <c r="X72" i="53"/>
  <c r="T91" i="53"/>
  <c r="X66" i="53"/>
  <c r="L86" i="53"/>
  <c r="T92" i="53"/>
  <c r="T87" i="53"/>
  <c r="R87" i="53"/>
  <c r="F93" i="53"/>
  <c r="F90" i="53"/>
  <c r="R88" i="53"/>
  <c r="U87" i="53"/>
  <c r="X62" i="53"/>
  <c r="W85" i="53"/>
  <c r="F95" i="53"/>
  <c r="L87" i="53"/>
  <c r="T96" i="53"/>
  <c r="T90" i="53"/>
  <c r="X59" i="53"/>
  <c r="L92" i="53"/>
  <c r="J97" i="52"/>
  <c r="H85" i="52"/>
  <c r="H97" i="52"/>
  <c r="D85" i="52"/>
  <c r="C92" i="52"/>
  <c r="B87" i="52"/>
  <c r="B97" i="52"/>
  <c r="F72" i="52"/>
  <c r="B82" i="52"/>
  <c r="C97" i="52"/>
  <c r="X39" i="52"/>
  <c r="D97" i="52"/>
  <c r="U72" i="52"/>
  <c r="H91" i="52"/>
  <c r="E92" i="52"/>
  <c r="H86" i="52"/>
  <c r="H95" i="52"/>
  <c r="J85" i="52"/>
  <c r="J95" i="52"/>
  <c r="T72" i="52"/>
  <c r="I97" i="52"/>
  <c r="H89" i="52"/>
  <c r="Q87" i="52"/>
  <c r="V72" i="52"/>
  <c r="U59" i="52"/>
  <c r="V59" i="52"/>
  <c r="R59" i="52"/>
  <c r="N86" i="52"/>
  <c r="Q85" i="52"/>
  <c r="Q94" i="52"/>
  <c r="Q83" i="52"/>
  <c r="T60" i="52"/>
  <c r="N88" i="52"/>
  <c r="O89" i="52"/>
  <c r="O91" i="52"/>
  <c r="O87" i="52"/>
  <c r="Q92" i="52"/>
  <c r="T64" i="52"/>
  <c r="T66" i="52"/>
  <c r="N94" i="52"/>
  <c r="O94" i="52"/>
  <c r="Q89" i="52"/>
  <c r="P84" i="52"/>
  <c r="P94" i="52"/>
  <c r="W47" i="52"/>
  <c r="X47" i="52" s="1"/>
  <c r="W45" i="52"/>
  <c r="X45" i="52" s="1"/>
  <c r="Q96" i="52"/>
  <c r="K92" i="52"/>
  <c r="K97" i="52"/>
  <c r="W72" i="52"/>
  <c r="W42" i="52"/>
  <c r="X42" i="52" s="1"/>
  <c r="L31" i="52"/>
  <c r="L37" i="52"/>
  <c r="L43" i="52"/>
  <c r="L42" i="52"/>
  <c r="W31" i="52"/>
  <c r="X31" i="52" s="1"/>
  <c r="W37" i="52"/>
  <c r="X37" i="52" s="1"/>
  <c r="K57" i="52"/>
  <c r="K82" i="52" s="1"/>
  <c r="K84" i="52"/>
  <c r="K61" i="52"/>
  <c r="K86" i="52" s="1"/>
  <c r="K63" i="52"/>
  <c r="K88" i="52" s="1"/>
  <c r="K91" i="52"/>
  <c r="K68" i="52"/>
  <c r="W68" i="52" s="1"/>
  <c r="K69" i="52"/>
  <c r="W69" i="52" s="1"/>
  <c r="L72" i="52"/>
  <c r="E97" i="52"/>
  <c r="R72" i="52"/>
  <c r="U56" i="52"/>
  <c r="O82" i="52"/>
  <c r="R71" i="52"/>
  <c r="O93" i="52"/>
  <c r="P85" i="52"/>
  <c r="P89" i="52"/>
  <c r="P92" i="52"/>
  <c r="U60" i="52"/>
  <c r="I86" i="52"/>
  <c r="I88" i="52"/>
  <c r="U64" i="52"/>
  <c r="I90" i="52"/>
  <c r="I92" i="52"/>
  <c r="U68" i="52"/>
  <c r="J89" i="52"/>
  <c r="L70" i="52"/>
  <c r="J86" i="52"/>
  <c r="L58" i="52"/>
  <c r="T59" i="52"/>
  <c r="T56" i="52"/>
  <c r="Q82" i="52"/>
  <c r="L62" i="52"/>
  <c r="T63" i="52"/>
  <c r="K90" i="52"/>
  <c r="D93" i="52"/>
  <c r="P93" i="52"/>
  <c r="I94" i="52"/>
  <c r="C95" i="52"/>
  <c r="O95" i="52"/>
  <c r="I96" i="52"/>
  <c r="H83" i="52"/>
  <c r="R57" i="52"/>
  <c r="H82" i="52"/>
  <c r="D95" i="52"/>
  <c r="P95" i="52"/>
  <c r="L56" i="52"/>
  <c r="F68" i="52"/>
  <c r="I84" i="52"/>
  <c r="P87" i="52"/>
  <c r="R63" i="52"/>
  <c r="B92" i="52"/>
  <c r="K96" i="52"/>
  <c r="C86" i="52"/>
  <c r="U63" i="52"/>
  <c r="B90" i="52"/>
  <c r="U66" i="52"/>
  <c r="D82" i="52"/>
  <c r="I82" i="52"/>
  <c r="O83" i="52"/>
  <c r="J82" i="52"/>
  <c r="D83" i="52"/>
  <c r="P83" i="52"/>
  <c r="J84" i="52"/>
  <c r="K85" i="52"/>
  <c r="Q86" i="52"/>
  <c r="D90" i="52"/>
  <c r="R65" i="52"/>
  <c r="B94" i="52"/>
  <c r="B96" i="52"/>
  <c r="P96" i="52"/>
  <c r="Q90" i="52"/>
  <c r="P91" i="52"/>
  <c r="O85" i="52"/>
  <c r="I93" i="52"/>
  <c r="C82" i="52"/>
  <c r="F65" i="52"/>
  <c r="X35" i="52"/>
  <c r="X44" i="52"/>
  <c r="D87" i="52"/>
  <c r="D89" i="52"/>
  <c r="F61" i="52"/>
  <c r="D94" i="52"/>
  <c r="X34" i="52"/>
  <c r="C84" i="52"/>
  <c r="T65" i="52"/>
  <c r="F57" i="52"/>
  <c r="C91" i="52"/>
  <c r="B93" i="52"/>
  <c r="B86" i="52"/>
  <c r="D91" i="52"/>
  <c r="C93" i="52"/>
  <c r="B95" i="52"/>
  <c r="C96" i="52"/>
  <c r="V56" i="52"/>
  <c r="B91" i="48"/>
  <c r="J67" i="48"/>
  <c r="F62" i="52"/>
  <c r="E83" i="52"/>
  <c r="E85" i="52"/>
  <c r="X43" i="52"/>
  <c r="E94" i="52"/>
  <c r="E91" i="52"/>
  <c r="X32" i="52"/>
  <c r="X36" i="52"/>
  <c r="X38" i="52"/>
  <c r="W62" i="52"/>
  <c r="F66" i="52"/>
  <c r="F67" i="52"/>
  <c r="X40" i="52"/>
  <c r="W58" i="52"/>
  <c r="F60" i="52"/>
  <c r="E93" i="52"/>
  <c r="E82" i="52"/>
  <c r="F58" i="52"/>
  <c r="X33" i="52"/>
  <c r="F56" i="52"/>
  <c r="E87" i="52"/>
  <c r="E89" i="52"/>
  <c r="E95" i="52"/>
  <c r="N95" i="52"/>
  <c r="R70" i="52"/>
  <c r="L59" i="52"/>
  <c r="V60" i="52"/>
  <c r="C89" i="52"/>
  <c r="L64" i="52"/>
  <c r="J90" i="52"/>
  <c r="V65" i="52"/>
  <c r="U65" i="52"/>
  <c r="V66" i="52"/>
  <c r="H92" i="52"/>
  <c r="L67" i="52"/>
  <c r="R67" i="52"/>
  <c r="P82" i="52"/>
  <c r="I83" i="52"/>
  <c r="B84" i="52"/>
  <c r="O84" i="52"/>
  <c r="B89" i="52"/>
  <c r="Q91" i="52"/>
  <c r="D96" i="52"/>
  <c r="W56" i="52"/>
  <c r="W60" i="52"/>
  <c r="R61" i="52"/>
  <c r="N89" i="52"/>
  <c r="R64" i="52"/>
  <c r="W66" i="52"/>
  <c r="T67" i="52"/>
  <c r="F69" i="52"/>
  <c r="F70" i="52"/>
  <c r="J83" i="52"/>
  <c r="I85" i="52"/>
  <c r="O86" i="52"/>
  <c r="H87" i="52"/>
  <c r="B91" i="52"/>
  <c r="Q93" i="52"/>
  <c r="E96" i="52"/>
  <c r="N83" i="52"/>
  <c r="R58" i="52"/>
  <c r="W64" i="52"/>
  <c r="T57" i="52"/>
  <c r="W59" i="52"/>
  <c r="C85" i="52"/>
  <c r="L60" i="52"/>
  <c r="T61" i="52"/>
  <c r="L66" i="52"/>
  <c r="J92" i="52"/>
  <c r="V67" i="52"/>
  <c r="U67" i="52"/>
  <c r="V68" i="52"/>
  <c r="H94" i="52"/>
  <c r="R69" i="52"/>
  <c r="D84" i="52"/>
  <c r="P86" i="52"/>
  <c r="I87" i="52"/>
  <c r="B88" i="52"/>
  <c r="O88" i="52"/>
  <c r="N90" i="52"/>
  <c r="Q95" i="52"/>
  <c r="N84" i="52"/>
  <c r="R56" i="52"/>
  <c r="U57" i="52"/>
  <c r="U58" i="52"/>
  <c r="F59" i="52"/>
  <c r="N85" i="52"/>
  <c r="R60" i="52"/>
  <c r="U61" i="52"/>
  <c r="U62" i="52"/>
  <c r="F63" i="52"/>
  <c r="Q88" i="52"/>
  <c r="F64" i="52"/>
  <c r="N91" i="52"/>
  <c r="R66" i="52"/>
  <c r="T68" i="52"/>
  <c r="T69" i="52"/>
  <c r="U70" i="52"/>
  <c r="F71" i="52"/>
  <c r="E84" i="52"/>
  <c r="D86" i="52"/>
  <c r="J87" i="52"/>
  <c r="C88" i="52"/>
  <c r="P88" i="52"/>
  <c r="I89" i="52"/>
  <c r="O90" i="52"/>
  <c r="N92" i="52"/>
  <c r="N87" i="52"/>
  <c r="R62" i="52"/>
  <c r="V57" i="52"/>
  <c r="V58" i="52"/>
  <c r="H84" i="52"/>
  <c r="Q84" i="52"/>
  <c r="V61" i="52"/>
  <c r="V62" i="52"/>
  <c r="H88" i="52"/>
  <c r="W65" i="52"/>
  <c r="J94" i="52"/>
  <c r="V69" i="52"/>
  <c r="U69" i="52"/>
  <c r="V70" i="52"/>
  <c r="H96" i="52"/>
  <c r="L71" i="52"/>
  <c r="E86" i="52"/>
  <c r="D88" i="52"/>
  <c r="C90" i="52"/>
  <c r="P90" i="52"/>
  <c r="I91" i="52"/>
  <c r="O92" i="52"/>
  <c r="H93" i="52"/>
  <c r="X41" i="52"/>
  <c r="X46" i="52"/>
  <c r="T58" i="52"/>
  <c r="T62" i="52"/>
  <c r="N93" i="52"/>
  <c r="R68" i="52"/>
  <c r="T70" i="52"/>
  <c r="W70" i="52"/>
  <c r="T71" i="52"/>
  <c r="B83" i="52"/>
  <c r="E88" i="52"/>
  <c r="J91" i="52"/>
  <c r="N96" i="52"/>
  <c r="C83" i="52"/>
  <c r="C87" i="52"/>
  <c r="J88" i="52"/>
  <c r="V63" i="52"/>
  <c r="V64" i="52"/>
  <c r="H90" i="52"/>
  <c r="L65" i="52"/>
  <c r="W67" i="52"/>
  <c r="J96" i="52"/>
  <c r="V71" i="52"/>
  <c r="U71" i="52"/>
  <c r="N82" i="52"/>
  <c r="B85" i="52"/>
  <c r="E90" i="52"/>
  <c r="D92" i="52"/>
  <c r="J93" i="52"/>
  <c r="C94" i="52"/>
  <c r="I95" i="52"/>
  <c r="O96" i="52"/>
  <c r="W71" i="52"/>
  <c r="AC71" i="49"/>
  <c r="AB71" i="49"/>
  <c r="AA71" i="49"/>
  <c r="X71" i="49"/>
  <c r="W71" i="49"/>
  <c r="V71" i="49"/>
  <c r="S71" i="49"/>
  <c r="R71" i="49"/>
  <c r="Q71" i="49"/>
  <c r="N71" i="49"/>
  <c r="M71" i="49"/>
  <c r="L71" i="49"/>
  <c r="I71" i="49"/>
  <c r="H71" i="49"/>
  <c r="G71" i="49"/>
  <c r="U98" i="52" l="1"/>
  <c r="V98" i="52"/>
  <c r="T98" i="52"/>
  <c r="R98" i="52"/>
  <c r="F98" i="52"/>
  <c r="W98" i="52"/>
  <c r="X98" i="53"/>
  <c r="J92" i="48"/>
  <c r="L98" i="52"/>
  <c r="L97" i="52"/>
  <c r="X93" i="53"/>
  <c r="X94" i="53"/>
  <c r="X82" i="53"/>
  <c r="X87" i="53"/>
  <c r="X96" i="53"/>
  <c r="X90" i="53"/>
  <c r="X85" i="53"/>
  <c r="X88" i="53"/>
  <c r="X89" i="53"/>
  <c r="X83" i="53"/>
  <c r="X91" i="53"/>
  <c r="X95" i="53"/>
  <c r="X97" i="53"/>
  <c r="X92" i="53"/>
  <c r="X84" i="53"/>
  <c r="X86" i="53"/>
  <c r="R82" i="52"/>
  <c r="R83" i="52"/>
  <c r="F97" i="52"/>
  <c r="U97" i="52"/>
  <c r="F83" i="52"/>
  <c r="T97" i="52"/>
  <c r="R85" i="52"/>
  <c r="L68" i="52"/>
  <c r="L57" i="52"/>
  <c r="W57" i="52"/>
  <c r="W82" i="52" s="1"/>
  <c r="L69" i="52"/>
  <c r="K94" i="52"/>
  <c r="X72" i="52"/>
  <c r="K93" i="52"/>
  <c r="U85" i="52"/>
  <c r="V97" i="52"/>
  <c r="U84" i="52"/>
  <c r="V89" i="52"/>
  <c r="R88" i="52"/>
  <c r="T89" i="52"/>
  <c r="V85" i="52"/>
  <c r="U90" i="52"/>
  <c r="R89" i="52"/>
  <c r="T85" i="52"/>
  <c r="T91" i="52"/>
  <c r="W97" i="52"/>
  <c r="V82" i="52"/>
  <c r="R92" i="52"/>
  <c r="W63" i="52"/>
  <c r="W88" i="52" s="1"/>
  <c r="L84" i="52"/>
  <c r="K83" i="52"/>
  <c r="K95" i="52"/>
  <c r="K89" i="52"/>
  <c r="K87" i="52"/>
  <c r="L61" i="52"/>
  <c r="W61" i="52"/>
  <c r="W86" i="52" s="1"/>
  <c r="L63" i="52"/>
  <c r="W90" i="52"/>
  <c r="F82" i="52"/>
  <c r="V86" i="52"/>
  <c r="U82" i="52"/>
  <c r="U94" i="52"/>
  <c r="U91" i="52"/>
  <c r="V92" i="52"/>
  <c r="U89" i="52"/>
  <c r="U86" i="52"/>
  <c r="T88" i="52"/>
  <c r="R87" i="52"/>
  <c r="R91" i="52"/>
  <c r="T90" i="52"/>
  <c r="F94" i="52"/>
  <c r="F92" i="52"/>
  <c r="U92" i="52"/>
  <c r="L92" i="52"/>
  <c r="V94" i="52"/>
  <c r="U95" i="52"/>
  <c r="V83" i="52"/>
  <c r="U87" i="52"/>
  <c r="V91" i="52"/>
  <c r="F91" i="52"/>
  <c r="F86" i="52"/>
  <c r="F87" i="52"/>
  <c r="X56" i="52"/>
  <c r="F95" i="52"/>
  <c r="W84" i="52"/>
  <c r="W91" i="52"/>
  <c r="F88" i="52"/>
  <c r="W95" i="52"/>
  <c r="F93" i="52"/>
  <c r="T83" i="52"/>
  <c r="X58" i="52"/>
  <c r="T94" i="52"/>
  <c r="X69" i="52"/>
  <c r="T82" i="52"/>
  <c r="T92" i="52"/>
  <c r="X67" i="52"/>
  <c r="V96" i="52"/>
  <c r="U93" i="52"/>
  <c r="X70" i="52"/>
  <c r="T95" i="52"/>
  <c r="X66" i="52"/>
  <c r="U96" i="52"/>
  <c r="F96" i="52"/>
  <c r="T96" i="52"/>
  <c r="X71" i="52"/>
  <c r="L90" i="52"/>
  <c r="R93" i="52"/>
  <c r="L96" i="52"/>
  <c r="X68" i="52"/>
  <c r="T93" i="52"/>
  <c r="R94" i="52"/>
  <c r="L91" i="52"/>
  <c r="R86" i="52"/>
  <c r="R95" i="52"/>
  <c r="V84" i="52"/>
  <c r="X59" i="52"/>
  <c r="W92" i="52"/>
  <c r="W93" i="52"/>
  <c r="V87" i="52"/>
  <c r="W85" i="52"/>
  <c r="V90" i="52"/>
  <c r="R96" i="52"/>
  <c r="T84" i="52"/>
  <c r="W96" i="52"/>
  <c r="X62" i="52"/>
  <c r="T87" i="52"/>
  <c r="V95" i="52"/>
  <c r="F84" i="52"/>
  <c r="F85" i="52"/>
  <c r="T86" i="52"/>
  <c r="X65" i="52"/>
  <c r="R90" i="52"/>
  <c r="V88" i="52"/>
  <c r="R84" i="52"/>
  <c r="F90" i="52"/>
  <c r="F89" i="52"/>
  <c r="U83" i="52"/>
  <c r="V93" i="52"/>
  <c r="L85" i="52"/>
  <c r="W94" i="52"/>
  <c r="X64" i="52"/>
  <c r="X60" i="52"/>
  <c r="U88" i="52"/>
  <c r="D71" i="49"/>
  <c r="C71" i="49"/>
  <c r="B71" i="49"/>
  <c r="X97" i="52" l="1"/>
  <c r="X98" i="52"/>
  <c r="L89" i="52"/>
  <c r="L86" i="52"/>
  <c r="L82" i="52"/>
  <c r="L93" i="52"/>
  <c r="L94" i="52"/>
  <c r="L95" i="52"/>
  <c r="L83" i="52"/>
  <c r="X57" i="52"/>
  <c r="X83" i="52" s="1"/>
  <c r="W83" i="52"/>
  <c r="L87" i="52"/>
  <c r="W89" i="52"/>
  <c r="X63" i="52"/>
  <c r="X88" i="52" s="1"/>
  <c r="X61" i="52"/>
  <c r="X86" i="52" s="1"/>
  <c r="W87" i="52"/>
  <c r="L88" i="52"/>
  <c r="X84" i="52"/>
  <c r="X94" i="52"/>
  <c r="X90" i="52"/>
  <c r="X91" i="52"/>
  <c r="X85" i="52"/>
  <c r="X95" i="52"/>
  <c r="X92" i="52"/>
  <c r="X96" i="52"/>
  <c r="X93" i="52"/>
  <c r="D91" i="48"/>
  <c r="C91" i="48"/>
  <c r="X71" i="51"/>
  <c r="W71" i="51"/>
  <c r="V71" i="51"/>
  <c r="S71" i="51"/>
  <c r="R71" i="51"/>
  <c r="Q71" i="51"/>
  <c r="N71" i="51"/>
  <c r="M71" i="51"/>
  <c r="L71" i="51"/>
  <c r="I71" i="51"/>
  <c r="H71" i="51"/>
  <c r="G71" i="51"/>
  <c r="D71" i="51"/>
  <c r="C71" i="51"/>
  <c r="B71" i="51"/>
  <c r="X71" i="50"/>
  <c r="T72" i="50" l="1"/>
  <c r="X82" i="52"/>
  <c r="X89" i="52"/>
  <c r="X87" i="52"/>
  <c r="X70" i="51"/>
  <c r="W70" i="51"/>
  <c r="V70" i="51"/>
  <c r="S70" i="51"/>
  <c r="R70" i="51"/>
  <c r="Q70" i="51"/>
  <c r="N70" i="51"/>
  <c r="M70" i="51"/>
  <c r="L70" i="51"/>
  <c r="I70" i="51"/>
  <c r="H70" i="51"/>
  <c r="G70" i="51"/>
  <c r="D70" i="51"/>
  <c r="C70" i="51"/>
  <c r="B70" i="51"/>
  <c r="X69" i="51"/>
  <c r="W69" i="51"/>
  <c r="V69" i="51"/>
  <c r="S69" i="51"/>
  <c r="R69" i="51"/>
  <c r="Q69" i="51"/>
  <c r="N69" i="51"/>
  <c r="M69" i="51"/>
  <c r="L69" i="51"/>
  <c r="I69" i="51"/>
  <c r="H69" i="51"/>
  <c r="G69" i="51"/>
  <c r="D69" i="51"/>
  <c r="C69" i="51"/>
  <c r="B69" i="51"/>
  <c r="X68" i="51"/>
  <c r="W68" i="51"/>
  <c r="V68" i="51"/>
  <c r="S68" i="51"/>
  <c r="R68" i="51"/>
  <c r="Q68" i="51"/>
  <c r="N68" i="51"/>
  <c r="M68" i="51"/>
  <c r="L68" i="51"/>
  <c r="I68" i="51"/>
  <c r="H68" i="51"/>
  <c r="G68" i="51"/>
  <c r="D68" i="51"/>
  <c r="C68" i="51"/>
  <c r="B68" i="51"/>
  <c r="X67" i="51"/>
  <c r="W67" i="51"/>
  <c r="V67" i="51"/>
  <c r="S67" i="51"/>
  <c r="R67" i="51"/>
  <c r="Q67" i="51"/>
  <c r="N67" i="51"/>
  <c r="M67" i="51"/>
  <c r="L67" i="51"/>
  <c r="I67" i="51"/>
  <c r="H67" i="51"/>
  <c r="G67" i="51"/>
  <c r="D67" i="51"/>
  <c r="C67" i="51"/>
  <c r="B67" i="51"/>
  <c r="X66" i="51"/>
  <c r="W66" i="51"/>
  <c r="V66" i="51"/>
  <c r="S66" i="51"/>
  <c r="R66" i="51"/>
  <c r="Q66" i="51"/>
  <c r="N66" i="51"/>
  <c r="M66" i="51"/>
  <c r="L66" i="51"/>
  <c r="I66" i="51"/>
  <c r="H66" i="51"/>
  <c r="G66" i="51"/>
  <c r="D66" i="51"/>
  <c r="C66" i="51"/>
  <c r="B66" i="51"/>
  <c r="X65" i="51"/>
  <c r="W65" i="51"/>
  <c r="V65" i="51"/>
  <c r="S65" i="51"/>
  <c r="R65" i="51"/>
  <c r="Q65" i="51"/>
  <c r="N65" i="51"/>
  <c r="M65" i="51"/>
  <c r="L65" i="51"/>
  <c r="I65" i="51"/>
  <c r="H65" i="51"/>
  <c r="G65" i="51"/>
  <c r="D65" i="51"/>
  <c r="C65" i="51"/>
  <c r="B65" i="51"/>
  <c r="X64" i="51"/>
  <c r="W64" i="51"/>
  <c r="V64" i="51"/>
  <c r="S64" i="51"/>
  <c r="R64" i="51"/>
  <c r="Q64" i="51"/>
  <c r="N64" i="51"/>
  <c r="M64" i="51"/>
  <c r="L64" i="51"/>
  <c r="I64" i="51"/>
  <c r="H64" i="51"/>
  <c r="G64" i="51"/>
  <c r="D64" i="51"/>
  <c r="C64" i="51"/>
  <c r="B64" i="51"/>
  <c r="X63" i="51"/>
  <c r="W63" i="51"/>
  <c r="V63" i="51"/>
  <c r="S63" i="51"/>
  <c r="R63" i="51"/>
  <c r="Q63" i="51"/>
  <c r="N63" i="51"/>
  <c r="M63" i="51"/>
  <c r="L63" i="51"/>
  <c r="I63" i="51"/>
  <c r="H63" i="51"/>
  <c r="G63" i="51"/>
  <c r="D63" i="51"/>
  <c r="C63" i="51"/>
  <c r="B63" i="51"/>
  <c r="X62" i="51"/>
  <c r="W62" i="51"/>
  <c r="V62" i="51"/>
  <c r="S62" i="51"/>
  <c r="R62" i="51"/>
  <c r="Q62" i="51"/>
  <c r="N62" i="51"/>
  <c r="M62" i="51"/>
  <c r="L62" i="51"/>
  <c r="I62" i="51"/>
  <c r="H62" i="51"/>
  <c r="G62" i="51"/>
  <c r="D62" i="51"/>
  <c r="C62" i="51"/>
  <c r="B62" i="51"/>
  <c r="X61" i="51"/>
  <c r="W61" i="51"/>
  <c r="V61" i="51"/>
  <c r="S61" i="51"/>
  <c r="R61" i="51"/>
  <c r="Q61" i="51"/>
  <c r="N61" i="51"/>
  <c r="M61" i="51"/>
  <c r="L61" i="51"/>
  <c r="I61" i="51"/>
  <c r="H61" i="51"/>
  <c r="G61" i="51"/>
  <c r="D61" i="51"/>
  <c r="C61" i="51"/>
  <c r="B61" i="51"/>
  <c r="X60" i="51"/>
  <c r="W60" i="51"/>
  <c r="V60" i="51"/>
  <c r="S60" i="51"/>
  <c r="R60" i="51"/>
  <c r="Q60" i="51"/>
  <c r="N60" i="51"/>
  <c r="M60" i="51"/>
  <c r="L60" i="51"/>
  <c r="I60" i="51"/>
  <c r="H60" i="51"/>
  <c r="G60" i="51"/>
  <c r="D60" i="51"/>
  <c r="C60" i="51"/>
  <c r="B60" i="51"/>
  <c r="X59" i="51"/>
  <c r="W59" i="51"/>
  <c r="V59" i="51"/>
  <c r="S59" i="51"/>
  <c r="R59" i="51"/>
  <c r="Q59" i="51"/>
  <c r="N59" i="51"/>
  <c r="M59" i="51"/>
  <c r="L59" i="51"/>
  <c r="I59" i="51"/>
  <c r="H59" i="51"/>
  <c r="G59" i="51"/>
  <c r="D59" i="51"/>
  <c r="C59" i="51"/>
  <c r="B59" i="51"/>
  <c r="X58" i="51"/>
  <c r="W58" i="51"/>
  <c r="V58" i="51"/>
  <c r="S58" i="51"/>
  <c r="R58" i="51"/>
  <c r="Q58" i="51"/>
  <c r="N58" i="51"/>
  <c r="M58" i="51"/>
  <c r="L58" i="51"/>
  <c r="I58" i="51"/>
  <c r="H58" i="51"/>
  <c r="G58" i="51"/>
  <c r="D58" i="51"/>
  <c r="C58" i="51"/>
  <c r="B58" i="51"/>
  <c r="X57" i="51"/>
  <c r="W57" i="51"/>
  <c r="V57" i="51"/>
  <c r="S57" i="51"/>
  <c r="R57" i="51"/>
  <c r="Q57" i="51"/>
  <c r="N57" i="51"/>
  <c r="M57" i="51"/>
  <c r="L57" i="51"/>
  <c r="I57" i="51"/>
  <c r="H57" i="51"/>
  <c r="G57" i="51"/>
  <c r="D57" i="51"/>
  <c r="C57" i="51"/>
  <c r="B57" i="51"/>
  <c r="Y71" i="51"/>
  <c r="T71" i="51"/>
  <c r="O71" i="51"/>
  <c r="J71" i="51"/>
  <c r="E71" i="51"/>
  <c r="AD71" i="49"/>
  <c r="Y71" i="49"/>
  <c r="T71" i="49"/>
  <c r="O71" i="49"/>
  <c r="J71" i="49"/>
  <c r="T70" i="50"/>
  <c r="T64" i="50"/>
  <c r="T58" i="50"/>
  <c r="O65" i="50"/>
  <c r="O59" i="50"/>
  <c r="J66" i="50"/>
  <c r="J60" i="50"/>
  <c r="X70" i="50"/>
  <c r="X69" i="50"/>
  <c r="X68" i="50"/>
  <c r="W68" i="50"/>
  <c r="X67" i="50"/>
  <c r="W67" i="50"/>
  <c r="V67" i="50"/>
  <c r="X66" i="50"/>
  <c r="W66" i="50"/>
  <c r="V66" i="50"/>
  <c r="X65" i="50"/>
  <c r="W65" i="50"/>
  <c r="V65" i="50"/>
  <c r="X64" i="50"/>
  <c r="W64" i="50"/>
  <c r="V64" i="50"/>
  <c r="X63" i="50"/>
  <c r="W63" i="50"/>
  <c r="V63" i="50"/>
  <c r="X62" i="50"/>
  <c r="W62" i="50"/>
  <c r="V62" i="50"/>
  <c r="X61" i="50"/>
  <c r="W61" i="50"/>
  <c r="V61" i="50"/>
  <c r="X60" i="50"/>
  <c r="W60" i="50"/>
  <c r="V60" i="50"/>
  <c r="X59" i="50"/>
  <c r="W59" i="50"/>
  <c r="V59" i="50"/>
  <c r="X58" i="50"/>
  <c r="W58" i="50"/>
  <c r="V58" i="50"/>
  <c r="X57" i="50"/>
  <c r="W57" i="50"/>
  <c r="V57" i="50"/>
  <c r="S57" i="50"/>
  <c r="R57" i="50"/>
  <c r="Q57" i="50"/>
  <c r="N57" i="50"/>
  <c r="M57" i="50"/>
  <c r="L57" i="50"/>
  <c r="I57" i="50"/>
  <c r="H57" i="50"/>
  <c r="G57" i="50"/>
  <c r="D57" i="50"/>
  <c r="C57" i="50"/>
  <c r="B57" i="50"/>
  <c r="E68" i="50"/>
  <c r="E62" i="50"/>
  <c r="L57" i="49"/>
  <c r="AC70" i="49"/>
  <c r="AB70" i="49"/>
  <c r="AA70" i="49"/>
  <c r="AC69" i="49"/>
  <c r="AB69" i="49"/>
  <c r="AA69" i="49"/>
  <c r="AC68" i="49"/>
  <c r="AB68" i="49"/>
  <c r="AA68" i="49"/>
  <c r="AC67" i="49"/>
  <c r="AB67" i="49"/>
  <c r="AA67" i="49"/>
  <c r="AC66" i="49"/>
  <c r="AB66" i="49"/>
  <c r="AA66" i="49"/>
  <c r="AC65" i="49"/>
  <c r="AB65" i="49"/>
  <c r="AA65" i="49"/>
  <c r="AC64" i="49"/>
  <c r="AB64" i="49"/>
  <c r="AA64" i="49"/>
  <c r="AC63" i="49"/>
  <c r="AB63" i="49"/>
  <c r="AA63" i="49"/>
  <c r="AC62" i="49"/>
  <c r="AB62" i="49"/>
  <c r="AA62" i="49"/>
  <c r="AC61" i="49"/>
  <c r="AB61" i="49"/>
  <c r="AA61" i="49"/>
  <c r="AC60" i="49"/>
  <c r="AB60" i="49"/>
  <c r="AA60" i="49"/>
  <c r="AC59" i="49"/>
  <c r="AB59" i="49"/>
  <c r="AA59" i="49"/>
  <c r="AC58" i="49"/>
  <c r="AB58" i="49"/>
  <c r="AA58" i="49"/>
  <c r="AC57" i="49"/>
  <c r="AB57" i="49"/>
  <c r="AA57" i="49"/>
  <c r="X70" i="49"/>
  <c r="W70" i="49"/>
  <c r="V70" i="49"/>
  <c r="X69" i="49"/>
  <c r="W69" i="49"/>
  <c r="V69" i="49"/>
  <c r="X68" i="49"/>
  <c r="W68" i="49"/>
  <c r="V68" i="49"/>
  <c r="X67" i="49"/>
  <c r="W67" i="49"/>
  <c r="V67" i="49"/>
  <c r="X66" i="49"/>
  <c r="W66" i="49"/>
  <c r="V66" i="49"/>
  <c r="X65" i="49"/>
  <c r="W65" i="49"/>
  <c r="V65" i="49"/>
  <c r="X64" i="49"/>
  <c r="W64" i="49"/>
  <c r="V64" i="49"/>
  <c r="X63" i="49"/>
  <c r="W63" i="49"/>
  <c r="V63" i="49"/>
  <c r="X62" i="49"/>
  <c r="W62" i="49"/>
  <c r="V62" i="49"/>
  <c r="X61" i="49"/>
  <c r="W61" i="49"/>
  <c r="V61" i="49"/>
  <c r="X60" i="49"/>
  <c r="W60" i="49"/>
  <c r="V60" i="49"/>
  <c r="X59" i="49"/>
  <c r="W59" i="49"/>
  <c r="V59" i="49"/>
  <c r="X58" i="49"/>
  <c r="W58" i="49"/>
  <c r="V58" i="49"/>
  <c r="X57" i="49"/>
  <c r="W57" i="49"/>
  <c r="V57" i="49"/>
  <c r="S70" i="49"/>
  <c r="R70" i="49"/>
  <c r="Q70" i="49"/>
  <c r="S69" i="49"/>
  <c r="R69" i="49"/>
  <c r="Q69" i="49"/>
  <c r="S68" i="49"/>
  <c r="R68" i="49"/>
  <c r="Q68" i="49"/>
  <c r="S67" i="49"/>
  <c r="R67" i="49"/>
  <c r="Q67" i="49"/>
  <c r="S66" i="49"/>
  <c r="R66" i="49"/>
  <c r="Q66" i="49"/>
  <c r="S65" i="49"/>
  <c r="R65" i="49"/>
  <c r="Q65" i="49"/>
  <c r="S64" i="49"/>
  <c r="R64" i="49"/>
  <c r="Q64" i="49"/>
  <c r="S63" i="49"/>
  <c r="R63" i="49"/>
  <c r="Q63" i="49"/>
  <c r="S62" i="49"/>
  <c r="R62" i="49"/>
  <c r="Q62" i="49"/>
  <c r="S61" i="49"/>
  <c r="R61" i="49"/>
  <c r="Q61" i="49"/>
  <c r="S60" i="49"/>
  <c r="R60" i="49"/>
  <c r="Q60" i="49"/>
  <c r="S59" i="49"/>
  <c r="R59" i="49"/>
  <c r="Q59" i="49"/>
  <c r="S58" i="49"/>
  <c r="R58" i="49"/>
  <c r="Q58" i="49"/>
  <c r="S57" i="49"/>
  <c r="R57" i="49"/>
  <c r="Q57" i="49"/>
  <c r="N70" i="49"/>
  <c r="M70" i="49"/>
  <c r="L70" i="49"/>
  <c r="N69" i="49"/>
  <c r="M69" i="49"/>
  <c r="L69" i="49"/>
  <c r="N68" i="49"/>
  <c r="M68" i="49"/>
  <c r="L68" i="49"/>
  <c r="N67" i="49"/>
  <c r="M67" i="49"/>
  <c r="L67" i="49"/>
  <c r="N66" i="49"/>
  <c r="M66" i="49"/>
  <c r="L66" i="49"/>
  <c r="N65" i="49"/>
  <c r="M65" i="49"/>
  <c r="L65" i="49"/>
  <c r="N64" i="49"/>
  <c r="M64" i="49"/>
  <c r="L64" i="49"/>
  <c r="N63" i="49"/>
  <c r="M63" i="49"/>
  <c r="L63" i="49"/>
  <c r="N62" i="49"/>
  <c r="M62" i="49"/>
  <c r="L62" i="49"/>
  <c r="N61" i="49"/>
  <c r="M61" i="49"/>
  <c r="L61" i="49"/>
  <c r="N60" i="49"/>
  <c r="M60" i="49"/>
  <c r="L60" i="49"/>
  <c r="N59" i="49"/>
  <c r="M59" i="49"/>
  <c r="L59" i="49"/>
  <c r="N58" i="49"/>
  <c r="M58" i="49"/>
  <c r="L58" i="49"/>
  <c r="N57" i="49"/>
  <c r="M57" i="49"/>
  <c r="D70" i="49"/>
  <c r="C70" i="49"/>
  <c r="D69" i="49"/>
  <c r="C69" i="49"/>
  <c r="D68" i="49"/>
  <c r="C68" i="49"/>
  <c r="B68" i="49"/>
  <c r="D67" i="49"/>
  <c r="C67" i="49"/>
  <c r="B67" i="49"/>
  <c r="D66" i="49"/>
  <c r="C66" i="49"/>
  <c r="B66" i="49"/>
  <c r="D65" i="49"/>
  <c r="C65" i="49"/>
  <c r="B65" i="49"/>
  <c r="D64" i="49"/>
  <c r="C64" i="49"/>
  <c r="B64" i="49"/>
  <c r="D63" i="49"/>
  <c r="C63" i="49"/>
  <c r="B63" i="49"/>
  <c r="D62" i="49"/>
  <c r="C62" i="49"/>
  <c r="B62" i="49"/>
  <c r="D61" i="49"/>
  <c r="C61" i="49"/>
  <c r="B61" i="49"/>
  <c r="D60" i="49"/>
  <c r="C60" i="49"/>
  <c r="B60" i="49"/>
  <c r="D59" i="49"/>
  <c r="C59" i="49"/>
  <c r="B59" i="49"/>
  <c r="D58" i="49"/>
  <c r="C58" i="49"/>
  <c r="B58" i="49"/>
  <c r="I57" i="49"/>
  <c r="D57" i="49"/>
  <c r="C57" i="49"/>
  <c r="B57" i="49"/>
  <c r="E71" i="49"/>
  <c r="I69" i="49"/>
  <c r="I68" i="49"/>
  <c r="H68" i="49"/>
  <c r="I67" i="49"/>
  <c r="I66" i="49"/>
  <c r="H66" i="49"/>
  <c r="I65" i="49"/>
  <c r="I64" i="49"/>
  <c r="H64" i="49"/>
  <c r="G64" i="49"/>
  <c r="I63" i="49"/>
  <c r="H62" i="49"/>
  <c r="G62" i="49"/>
  <c r="I60" i="49"/>
  <c r="H60" i="49"/>
  <c r="I58" i="49"/>
  <c r="G58" i="49"/>
  <c r="E54" i="48"/>
  <c r="E55" i="48"/>
  <c r="E56" i="48"/>
  <c r="E57" i="48"/>
  <c r="E58" i="48"/>
  <c r="E59" i="48"/>
  <c r="E60" i="48"/>
  <c r="E61" i="48"/>
  <c r="E62" i="48"/>
  <c r="E63" i="48"/>
  <c r="E64" i="48"/>
  <c r="E65" i="48"/>
  <c r="E66" i="48"/>
  <c r="G54" i="48"/>
  <c r="H54" i="48"/>
  <c r="I54" i="48"/>
  <c r="G55" i="48"/>
  <c r="H55" i="48"/>
  <c r="I55" i="48"/>
  <c r="G56" i="48"/>
  <c r="H56" i="48"/>
  <c r="I56" i="48"/>
  <c r="G57" i="48"/>
  <c r="H57" i="48"/>
  <c r="I57" i="48"/>
  <c r="G58" i="48"/>
  <c r="H58" i="48"/>
  <c r="I58" i="48"/>
  <c r="G59" i="48"/>
  <c r="H59" i="48"/>
  <c r="I59" i="48"/>
  <c r="G60" i="48"/>
  <c r="H60" i="48"/>
  <c r="I60" i="48"/>
  <c r="G61" i="48"/>
  <c r="H61" i="48"/>
  <c r="I61" i="48"/>
  <c r="G62" i="48"/>
  <c r="H62" i="48"/>
  <c r="I62" i="48"/>
  <c r="G63" i="48"/>
  <c r="H63" i="48"/>
  <c r="I63" i="48"/>
  <c r="G64" i="48"/>
  <c r="H64" i="48"/>
  <c r="I64" i="48"/>
  <c r="G65" i="48"/>
  <c r="H65" i="48"/>
  <c r="I65" i="48"/>
  <c r="G66" i="48"/>
  <c r="H66" i="48"/>
  <c r="I66" i="48"/>
  <c r="B79" i="48"/>
  <c r="C79" i="48"/>
  <c r="D79" i="48"/>
  <c r="B80" i="48"/>
  <c r="C80" i="48"/>
  <c r="D80" i="48"/>
  <c r="B81" i="48"/>
  <c r="C81" i="48"/>
  <c r="D81" i="48"/>
  <c r="B82" i="48"/>
  <c r="C82" i="48"/>
  <c r="D82" i="48"/>
  <c r="B83" i="48"/>
  <c r="C83" i="48"/>
  <c r="D83" i="48"/>
  <c r="B84" i="48"/>
  <c r="C84" i="48"/>
  <c r="D84" i="48"/>
  <c r="B85" i="48"/>
  <c r="C85" i="48"/>
  <c r="D85" i="48"/>
  <c r="B86" i="48"/>
  <c r="C86" i="48"/>
  <c r="D86" i="48"/>
  <c r="B87" i="48"/>
  <c r="C87" i="48"/>
  <c r="D87" i="48"/>
  <c r="B88" i="48"/>
  <c r="C88" i="48"/>
  <c r="D88" i="48"/>
  <c r="B89" i="48"/>
  <c r="C89" i="48"/>
  <c r="D89" i="48"/>
  <c r="B90" i="48"/>
  <c r="C90" i="48"/>
  <c r="D90" i="48"/>
  <c r="H91" i="48" l="1"/>
  <c r="E91" i="48"/>
  <c r="I91" i="48"/>
  <c r="E65" i="50"/>
  <c r="O62" i="50"/>
  <c r="O68" i="50"/>
  <c r="T61" i="50"/>
  <c r="E63" i="50"/>
  <c r="J61" i="50"/>
  <c r="J67" i="50"/>
  <c r="O60" i="50"/>
  <c r="O66" i="50"/>
  <c r="T59" i="50"/>
  <c r="T65" i="50"/>
  <c r="E59" i="50"/>
  <c r="J63" i="50"/>
  <c r="T67" i="50"/>
  <c r="E58" i="50"/>
  <c r="E64" i="50"/>
  <c r="J62" i="50"/>
  <c r="J68" i="50"/>
  <c r="O61" i="50"/>
  <c r="O67" i="50"/>
  <c r="T60" i="50"/>
  <c r="T66" i="50"/>
  <c r="E60" i="50"/>
  <c r="E66" i="50"/>
  <c r="J58" i="50"/>
  <c r="J64" i="50"/>
  <c r="O63" i="50"/>
  <c r="T62" i="50"/>
  <c r="T68" i="50"/>
  <c r="E61" i="50"/>
  <c r="E67" i="50"/>
  <c r="J59" i="50"/>
  <c r="J65" i="50"/>
  <c r="O58" i="50"/>
  <c r="O64" i="50"/>
  <c r="T63" i="50"/>
  <c r="T69" i="50"/>
  <c r="T71" i="50"/>
  <c r="Y57" i="50"/>
  <c r="Y57" i="51"/>
  <c r="O67" i="51"/>
  <c r="G82" i="48"/>
  <c r="E81" i="48"/>
  <c r="E85" i="48"/>
  <c r="E83" i="48"/>
  <c r="E79" i="48"/>
  <c r="T68" i="49"/>
  <c r="O61" i="49"/>
  <c r="Y59" i="51"/>
  <c r="T68" i="51"/>
  <c r="T62" i="51"/>
  <c r="T64" i="51"/>
  <c r="O57" i="51"/>
  <c r="J62" i="51"/>
  <c r="J64" i="51"/>
  <c r="Y67" i="50"/>
  <c r="Y60" i="50"/>
  <c r="T57" i="50"/>
  <c r="O57" i="50"/>
  <c r="J57" i="50"/>
  <c r="AD65" i="49"/>
  <c r="AD68" i="49"/>
  <c r="Y64" i="49"/>
  <c r="Y58" i="49"/>
  <c r="Y66" i="49"/>
  <c r="Y60" i="49"/>
  <c r="Y63" i="49"/>
  <c r="T62" i="49"/>
  <c r="O62" i="49"/>
  <c r="O69" i="49"/>
  <c r="Y65" i="51"/>
  <c r="Y60" i="51"/>
  <c r="Y67" i="51"/>
  <c r="O62" i="51"/>
  <c r="O61" i="51"/>
  <c r="O59" i="51"/>
  <c r="O65" i="51"/>
  <c r="J67" i="51"/>
  <c r="J58" i="51"/>
  <c r="J59" i="51"/>
  <c r="J66" i="51"/>
  <c r="E64" i="51"/>
  <c r="E63" i="51"/>
  <c r="E61" i="51"/>
  <c r="Y65" i="50"/>
  <c r="Y61" i="50"/>
  <c r="Y64" i="50"/>
  <c r="Y68" i="50"/>
  <c r="I86" i="48"/>
  <c r="G88" i="48"/>
  <c r="G89" i="48"/>
  <c r="G90" i="48"/>
  <c r="G91" i="48"/>
  <c r="T70" i="49"/>
  <c r="O70" i="49"/>
  <c r="E89" i="48"/>
  <c r="I82" i="48"/>
  <c r="I84" i="48"/>
  <c r="I88" i="48"/>
  <c r="J70" i="51"/>
  <c r="O69" i="51"/>
  <c r="Y69" i="51"/>
  <c r="E69" i="51"/>
  <c r="Y69" i="50"/>
  <c r="T64" i="49"/>
  <c r="Y57" i="49"/>
  <c r="Y65" i="49"/>
  <c r="T59" i="49"/>
  <c r="T67" i="49"/>
  <c r="Y59" i="49"/>
  <c r="Y67" i="49"/>
  <c r="AD60" i="49"/>
  <c r="O59" i="49"/>
  <c r="O67" i="49"/>
  <c r="T60" i="49"/>
  <c r="Y61" i="49"/>
  <c r="Y69" i="49"/>
  <c r="AD62" i="49"/>
  <c r="Y70" i="49"/>
  <c r="E64" i="49"/>
  <c r="AD59" i="49"/>
  <c r="AD67" i="49"/>
  <c r="T58" i="51"/>
  <c r="J60" i="51"/>
  <c r="Y61" i="51"/>
  <c r="T66" i="51"/>
  <c r="J68" i="51"/>
  <c r="Y62" i="49"/>
  <c r="O58" i="49"/>
  <c r="O66" i="49"/>
  <c r="AD61" i="49"/>
  <c r="AD69" i="49"/>
  <c r="E57" i="49"/>
  <c r="I90" i="48"/>
  <c r="E62" i="49"/>
  <c r="E68" i="49"/>
  <c r="AD57" i="49"/>
  <c r="E58" i="51"/>
  <c r="J61" i="51"/>
  <c r="O64" i="51"/>
  <c r="E66" i="51"/>
  <c r="J69" i="51"/>
  <c r="T70" i="51"/>
  <c r="H89" i="48"/>
  <c r="H87" i="48"/>
  <c r="H85" i="48"/>
  <c r="H83" i="48"/>
  <c r="H81" i="48"/>
  <c r="H79" i="48"/>
  <c r="O63" i="49"/>
  <c r="E82" i="48"/>
  <c r="AD63" i="49"/>
  <c r="G83" i="48"/>
  <c r="G81" i="48"/>
  <c r="G79" i="48"/>
  <c r="Y68" i="49"/>
  <c r="O57" i="49"/>
  <c r="O65" i="49"/>
  <c r="T58" i="49"/>
  <c r="T66" i="49"/>
  <c r="T61" i="51"/>
  <c r="Y64" i="51"/>
  <c r="T69" i="51"/>
  <c r="Y63" i="51"/>
  <c r="Y62" i="51"/>
  <c r="Y70" i="51"/>
  <c r="T60" i="51"/>
  <c r="T57" i="51"/>
  <c r="T65" i="51"/>
  <c r="T59" i="51"/>
  <c r="T67" i="51"/>
  <c r="O58" i="51"/>
  <c r="O66" i="51"/>
  <c r="O63" i="51"/>
  <c r="J63" i="51"/>
  <c r="E60" i="51"/>
  <c r="E68" i="51"/>
  <c r="E57" i="51"/>
  <c r="E65" i="51"/>
  <c r="E59" i="51"/>
  <c r="E67" i="51"/>
  <c r="J57" i="51"/>
  <c r="Y58" i="51"/>
  <c r="O60" i="51"/>
  <c r="E62" i="51"/>
  <c r="T63" i="51"/>
  <c r="J65" i="51"/>
  <c r="Y66" i="51"/>
  <c r="O68" i="51"/>
  <c r="Y68" i="51"/>
  <c r="E70" i="51"/>
  <c r="O70" i="51"/>
  <c r="Y62" i="50"/>
  <c r="Y66" i="50"/>
  <c r="Y58" i="50"/>
  <c r="Y63" i="50"/>
  <c r="AD58" i="49"/>
  <c r="AD64" i="49"/>
  <c r="AD66" i="49"/>
  <c r="AD70" i="49"/>
  <c r="T57" i="49"/>
  <c r="T61" i="49"/>
  <c r="T63" i="49"/>
  <c r="T65" i="49"/>
  <c r="T69" i="49"/>
  <c r="O60" i="49"/>
  <c r="O64" i="49"/>
  <c r="O68" i="49"/>
  <c r="Y59" i="50"/>
  <c r="E57" i="50"/>
  <c r="E66" i="49"/>
  <c r="E60" i="49"/>
  <c r="G57" i="49"/>
  <c r="E63" i="49"/>
  <c r="G59" i="49"/>
  <c r="G63" i="49"/>
  <c r="E67" i="49"/>
  <c r="H59" i="49"/>
  <c r="H61" i="49"/>
  <c r="H63" i="49"/>
  <c r="H65" i="49"/>
  <c r="G67" i="49"/>
  <c r="G69" i="49"/>
  <c r="E61" i="49"/>
  <c r="H57" i="49"/>
  <c r="G61" i="49"/>
  <c r="G65" i="49"/>
  <c r="H67" i="49"/>
  <c r="H69" i="49"/>
  <c r="E58" i="49"/>
  <c r="I59" i="49"/>
  <c r="I61" i="49"/>
  <c r="H58" i="49"/>
  <c r="G66" i="49"/>
  <c r="E59" i="49"/>
  <c r="E65" i="49"/>
  <c r="J57" i="49"/>
  <c r="I70" i="49"/>
  <c r="J62" i="49"/>
  <c r="J61" i="49"/>
  <c r="J69" i="49"/>
  <c r="I62" i="49"/>
  <c r="J66" i="49"/>
  <c r="G60" i="49"/>
  <c r="G68" i="49"/>
  <c r="G70" i="49"/>
  <c r="H70" i="49"/>
  <c r="H88" i="48"/>
  <c r="H80" i="48"/>
  <c r="J62" i="48"/>
  <c r="J60" i="48"/>
  <c r="E86" i="48"/>
  <c r="I83" i="48"/>
  <c r="I79" i="48"/>
  <c r="J63" i="48"/>
  <c r="J61" i="48"/>
  <c r="J55" i="48"/>
  <c r="G87" i="48"/>
  <c r="J58" i="48"/>
  <c r="J56" i="48"/>
  <c r="G85" i="48"/>
  <c r="G80" i="48"/>
  <c r="I87" i="48"/>
  <c r="J59" i="48"/>
  <c r="J54" i="48"/>
  <c r="E90" i="48"/>
  <c r="J65" i="48"/>
  <c r="G86" i="48"/>
  <c r="E88" i="48"/>
  <c r="J57" i="48"/>
  <c r="G84" i="48"/>
  <c r="J66" i="48"/>
  <c r="J64" i="48"/>
  <c r="H84" i="48"/>
  <c r="I80" i="48"/>
  <c r="I89" i="48"/>
  <c r="I85" i="48"/>
  <c r="I81" i="48"/>
  <c r="H90" i="48"/>
  <c r="H86" i="48"/>
  <c r="H82" i="48"/>
  <c r="E87" i="48"/>
  <c r="E84" i="48"/>
  <c r="E80" i="48"/>
  <c r="J91" i="48" l="1"/>
  <c r="J84" i="48"/>
  <c r="J83" i="48"/>
  <c r="J87" i="48"/>
  <c r="J85" i="48"/>
  <c r="J80" i="48"/>
  <c r="J88" i="48"/>
  <c r="J79" i="48"/>
  <c r="J90" i="48"/>
  <c r="J81" i="48"/>
  <c r="J58" i="49"/>
  <c r="J70" i="49"/>
  <c r="J63" i="49"/>
  <c r="J67" i="49"/>
  <c r="J59" i="49"/>
  <c r="J64" i="49"/>
  <c r="J68" i="49"/>
  <c r="J60" i="49"/>
  <c r="J65" i="49"/>
  <c r="J86" i="48"/>
  <c r="J89" i="48"/>
  <c r="J82" i="48"/>
  <c r="B70" i="49" l="1"/>
  <c r="B69" i="49"/>
  <c r="E70" i="49" l="1"/>
  <c r="E69" i="49"/>
  <c r="E69" i="50" l="1"/>
  <c r="E70" i="50"/>
  <c r="J69" i="50" l="1"/>
  <c r="J70" i="50"/>
  <c r="J72" i="50" l="1"/>
  <c r="J71" i="50"/>
  <c r="O69" i="50" l="1"/>
  <c r="O70" i="50"/>
  <c r="O72" i="50" l="1"/>
  <c r="O71" i="50"/>
  <c r="Y70" i="50"/>
  <c r="Y72" i="50" l="1"/>
  <c r="Y71" i="50" l="1"/>
  <c r="E72" i="50" l="1"/>
  <c r="E71" i="50"/>
</calcChain>
</file>

<file path=xl/sharedStrings.xml><?xml version="1.0" encoding="utf-8"?>
<sst xmlns="http://schemas.openxmlformats.org/spreadsheetml/2006/main" count="389" uniqueCount="86">
  <si>
    <t>Sist oppdatert:</t>
  </si>
  <si>
    <t>Kilder: Veidekkes markedsdata, SSB, SCB og DST</t>
  </si>
  <si>
    <t>Valutakurs NOK/SEK:</t>
  </si>
  <si>
    <t>Valutakurs NOK/DKK:</t>
  </si>
  <si>
    <t>Norge, NOK milliarder</t>
  </si>
  <si>
    <t>Sverige, SEK milliarder</t>
  </si>
  <si>
    <t>Danmark, DKK milliarder</t>
  </si>
  <si>
    <t>Skandinavia, ikke valutajustert, milliarder</t>
  </si>
  <si>
    <t>Leiligheter og småhus</t>
  </si>
  <si>
    <t>Private yrkesbygg</t>
  </si>
  <si>
    <t>Offentlige yrkesbygg</t>
  </si>
  <si>
    <t>Anlegg</t>
  </si>
  <si>
    <t>Sum BA</t>
  </si>
  <si>
    <t>Sverige, NOK milliarder</t>
  </si>
  <si>
    <t>Danmark, NOK milliarder</t>
  </si>
  <si>
    <t>Skandinavia, NOK milliarder</t>
  </si>
  <si>
    <t>Norge, årlig prosentvis endring</t>
  </si>
  <si>
    <t>Sverige, årlig prosentvis endring</t>
  </si>
  <si>
    <t>Danmark, årlig prosentvis endring</t>
  </si>
  <si>
    <t>Skandinavia, årlig prosentvis endring</t>
  </si>
  <si>
    <t>CAGR</t>
  </si>
  <si>
    <t>Stor-Oslo, NOK milliarder</t>
  </si>
  <si>
    <t>Østlandet ekskl. Stor-Oslo, NOK milliarder</t>
  </si>
  <si>
    <t>Syd-Vest, NOK milliarder</t>
  </si>
  <si>
    <t>Vestlandet, NOK milliarder</t>
  </si>
  <si>
    <t>Trøndelag, NOK milliarder</t>
  </si>
  <si>
    <t>Nord-Norge, NOK milliarder</t>
  </si>
  <si>
    <t>Bygg totalt</t>
  </si>
  <si>
    <t>Stor-Oslo, årlig prosentvis endring</t>
  </si>
  <si>
    <t>Østlandet ekskl. Stor-Oslo, årlig prosentvis endring</t>
  </si>
  <si>
    <t>Syd-Vest, årlig prosentvis endring</t>
  </si>
  <si>
    <t>Vestlandet, årlig prosentvis endring</t>
  </si>
  <si>
    <t>Trøndelag, årlig prosentvis endring</t>
  </si>
  <si>
    <t>Nord-Norge, årlig prosentvis endring</t>
  </si>
  <si>
    <t>Stor-Stockholm, SEK milliarder</t>
  </si>
  <si>
    <t>Uppsala, SEK milliarder</t>
  </si>
  <si>
    <t>Stor-Malmö, SEK milliarder</t>
  </si>
  <si>
    <t>Stor-Göteborg, SEK milliarder</t>
  </si>
  <si>
    <t>Øvrige, SEK milliarder</t>
  </si>
  <si>
    <t>Stor-Stockholm, årlig prosentvis endring</t>
  </si>
  <si>
    <t>Uppsala, årlig prosentvis endring</t>
  </si>
  <si>
    <t>Stor-Malmö, årlig prosentvis endring</t>
  </si>
  <si>
    <t>Stor-Göteborg, årlig prosentvis endring</t>
  </si>
  <si>
    <t>Øvrige, årlig prosentvis endring</t>
  </si>
  <si>
    <t>Hovedstaden, DKK milliarder</t>
  </si>
  <si>
    <t>Midtjylland, DKK milliarder</t>
  </si>
  <si>
    <t>Nordjylland, DKK milliarder</t>
  </si>
  <si>
    <t>Sjælland, DKK milliarder</t>
  </si>
  <si>
    <t>Syddanmark, DKK milliarder</t>
  </si>
  <si>
    <t>Hovedstaden, årlig prosentvis endring</t>
  </si>
  <si>
    <t>Midtjylland, årlig prosentvis endring</t>
  </si>
  <si>
    <t>Nordjylland, årlig prosentvis endring</t>
  </si>
  <si>
    <t>Sjælland, årlig prosentvis endring</t>
  </si>
  <si>
    <t>Syddanmark, årlig prosentvis endring</t>
  </si>
  <si>
    <t>Samferdsel</t>
  </si>
  <si>
    <t>Anlegg annet</t>
  </si>
  <si>
    <t>Anlegg totalt</t>
  </si>
  <si>
    <t>Energi, vann og avløp</t>
  </si>
  <si>
    <r>
      <t xml:space="preserve">Skandinavisk markedsdata </t>
    </r>
    <r>
      <rPr>
        <b/>
        <sz val="18"/>
        <color theme="4"/>
        <rFont val="Arial"/>
        <family val="2"/>
        <scheme val="major"/>
      </rPr>
      <t>|</t>
    </r>
    <r>
      <rPr>
        <b/>
        <sz val="18"/>
        <rFont val="Arial"/>
        <family val="2"/>
        <scheme val="major"/>
      </rPr>
      <t xml:space="preserve"> Løpende priser</t>
    </r>
  </si>
  <si>
    <r>
      <t xml:space="preserve">Bygg Norge, per geografi og sektor </t>
    </r>
    <r>
      <rPr>
        <b/>
        <sz val="18"/>
        <color theme="3"/>
        <rFont val="Arial"/>
        <family val="2"/>
        <scheme val="major"/>
      </rPr>
      <t>|</t>
    </r>
    <r>
      <rPr>
        <b/>
        <sz val="18"/>
        <rFont val="Arial"/>
        <family val="2"/>
        <scheme val="major"/>
      </rPr>
      <t xml:space="preserve"> Løpende priser</t>
    </r>
  </si>
  <si>
    <r>
      <t xml:space="preserve">Bygg Sverige, per geografi og sektor </t>
    </r>
    <r>
      <rPr>
        <b/>
        <sz val="18"/>
        <color theme="3"/>
        <rFont val="Arial"/>
        <family val="2"/>
        <scheme val="major"/>
      </rPr>
      <t>|</t>
    </r>
    <r>
      <rPr>
        <b/>
        <sz val="18"/>
        <rFont val="Arial"/>
        <family val="2"/>
        <scheme val="major"/>
      </rPr>
      <t xml:space="preserve"> Løpende priser</t>
    </r>
  </si>
  <si>
    <r>
      <t xml:space="preserve">Bygg Danmark, per geografi og sektor </t>
    </r>
    <r>
      <rPr>
        <b/>
        <sz val="18"/>
        <color theme="3"/>
        <rFont val="Arial"/>
        <family val="2"/>
        <scheme val="major"/>
      </rPr>
      <t>|</t>
    </r>
    <r>
      <rPr>
        <b/>
        <sz val="18"/>
        <rFont val="Arial"/>
        <family val="2"/>
        <scheme val="major"/>
      </rPr>
      <t xml:space="preserve"> Løpende priser</t>
    </r>
  </si>
  <si>
    <r>
      <t xml:space="preserve">Anleggsmarkedet i Norge og Sverige, per sektor </t>
    </r>
    <r>
      <rPr>
        <b/>
        <sz val="18"/>
        <color theme="4"/>
        <rFont val="Arial"/>
        <family val="2"/>
        <scheme val="major"/>
      </rPr>
      <t>|</t>
    </r>
    <r>
      <rPr>
        <b/>
        <sz val="18"/>
        <rFont val="Arial"/>
        <family val="2"/>
        <scheme val="major"/>
      </rPr>
      <t xml:space="preserve"> Løpende priser</t>
    </r>
  </si>
  <si>
    <r>
      <t xml:space="preserve">Skandinavisk markedsdata </t>
    </r>
    <r>
      <rPr>
        <b/>
        <sz val="18"/>
        <color theme="4"/>
        <rFont val="Arial"/>
        <family val="2"/>
        <scheme val="major"/>
      </rPr>
      <t>|</t>
    </r>
    <r>
      <rPr>
        <b/>
        <sz val="18"/>
        <rFont val="Arial"/>
        <family val="2"/>
        <scheme val="major"/>
      </rPr>
      <t xml:space="preserve"> Faste priser</t>
    </r>
  </si>
  <si>
    <t>Kilder: Veidekkes markedsdata og DST</t>
  </si>
  <si>
    <t>Kilder: Veidekkes markedsdata og SCB</t>
  </si>
  <si>
    <t>Kilder: Veidekkes markedsdata og SSB</t>
  </si>
  <si>
    <t xml:space="preserve">Kilder: Veidekkes markedsdata, SSB og SCB </t>
  </si>
  <si>
    <t>2025-2027</t>
  </si>
  <si>
    <t>Veidekkes markedsdata</t>
  </si>
  <si>
    <t>1.1</t>
  </si>
  <si>
    <t>1.2</t>
  </si>
  <si>
    <t>1.3</t>
  </si>
  <si>
    <t>2.1</t>
  </si>
  <si>
    <t>2.2</t>
  </si>
  <si>
    <t>2.3</t>
  </si>
  <si>
    <t>Skandinavia, løpende priser</t>
  </si>
  <si>
    <t>Skandinavia, faste priser</t>
  </si>
  <si>
    <t>Skandinavia, endringer forr. prog.</t>
  </si>
  <si>
    <t>Bygg Norge, region og sektor</t>
  </si>
  <si>
    <t>Bygg Sverige, region og sektor</t>
  </si>
  <si>
    <t>Bygg Danmark, region og sektor</t>
  </si>
  <si>
    <t>Anlegg Norge og Sverige, sektor</t>
  </si>
  <si>
    <t>2.4</t>
  </si>
  <si>
    <t>Innhold</t>
  </si>
  <si>
    <r>
      <t xml:space="preserve">Skandinavisk markedsdata </t>
    </r>
    <r>
      <rPr>
        <b/>
        <sz val="18"/>
        <color theme="4"/>
        <rFont val="Arial"/>
        <family val="2"/>
        <scheme val="major"/>
      </rPr>
      <t>|</t>
    </r>
    <r>
      <rPr>
        <b/>
        <sz val="18"/>
        <rFont val="Arial"/>
        <family val="2"/>
        <scheme val="major"/>
      </rPr>
      <t xml:space="preserve"> Løpende priser </t>
    </r>
    <r>
      <rPr>
        <b/>
        <sz val="18"/>
        <color theme="4"/>
        <rFont val="Arial"/>
        <family val="2"/>
        <scheme val="major"/>
      </rPr>
      <t>|</t>
    </r>
    <r>
      <rPr>
        <b/>
        <sz val="18"/>
        <rFont val="Arial"/>
        <family val="2"/>
        <scheme val="major"/>
      </rPr>
      <t xml:space="preserve"> Endringer fra forrige markedsoppdatering (høst 2025 - vår 2025)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</si>
</sst>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 * #,##0.00_ ;_ * \-#,##0.00_ ;_ * &quot;-&quot;??_ ;_ @_ "/>
    <numFmt numFmtId="165" formatCode="_-* #,##0_-;\-* #,##0_-;_-* &quot;-&quot;??_-;_-@_-"/>
    <numFmt numFmtId="166" formatCode="0.0"/>
    <numFmt numFmtId="167" formatCode="[$-414]mmmm\ yyyy;@"/>
    <numFmt numFmtId="168" formatCode="#,##0.00_ ;\-#,##0.00\ "/>
    <numFmt numFmtId="169" formatCode="0.0\ %"/>
  </numFmts>
  <fonts count="19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8"/>
      <color theme="3"/>
      <name val="Arial"/>
      <family val="2"/>
      <scheme val="major"/>
    </font>
    <font>
      <sz val="11"/>
      <color rgb="FF006100"/>
      <name val="Arial"/>
      <family val="2"/>
      <scheme val="minor"/>
    </font>
    <font>
      <b/>
      <sz val="11"/>
      <color theme="1"/>
      <name val="Arial"/>
      <family val="2"/>
      <scheme val="minor"/>
    </font>
    <font>
      <sz val="10"/>
      <name val="Arial"/>
      <family val="2"/>
    </font>
    <font>
      <b/>
      <i/>
      <sz val="14"/>
      <color theme="0"/>
      <name val="Arial"/>
      <family val="2"/>
      <scheme val="minor"/>
    </font>
    <font>
      <sz val="11"/>
      <color theme="4"/>
      <name val="Arial"/>
      <family val="2"/>
      <scheme val="minor"/>
    </font>
    <font>
      <b/>
      <sz val="18"/>
      <color theme="3"/>
      <name val="Arial"/>
      <family val="2"/>
      <scheme val="major"/>
    </font>
    <font>
      <sz val="11"/>
      <color indexed="8"/>
      <name val="Arial"/>
      <family val="2"/>
      <scheme val="minor"/>
    </font>
    <font>
      <sz val="11"/>
      <color rgb="FF9C6500"/>
      <name val="Arial"/>
      <family val="2"/>
      <scheme val="minor"/>
    </font>
    <font>
      <b/>
      <sz val="14"/>
      <color theme="0"/>
      <name val="Arial"/>
      <family val="2"/>
      <scheme val="minor"/>
    </font>
    <font>
      <i/>
      <sz val="11"/>
      <color theme="1"/>
      <name val="Arial"/>
      <family val="2"/>
      <scheme val="minor"/>
    </font>
    <font>
      <b/>
      <sz val="18"/>
      <name val="Arial"/>
      <family val="2"/>
      <scheme val="major"/>
    </font>
    <font>
      <b/>
      <sz val="18"/>
      <color theme="4"/>
      <name val="Arial"/>
      <family val="2"/>
      <scheme val="major"/>
    </font>
    <font>
      <sz val="11"/>
      <color rgb="FFFF0000"/>
      <name val="Arial"/>
      <family val="2"/>
      <scheme val="minor"/>
    </font>
    <font>
      <b/>
      <sz val="26"/>
      <color theme="3"/>
      <name val="Arial"/>
      <family val="2"/>
      <scheme val="minor"/>
    </font>
    <font>
      <u/>
      <sz val="11"/>
      <color theme="10"/>
      <name val="Arial"/>
      <family val="2"/>
      <scheme val="minor"/>
    </font>
    <font>
      <b/>
      <sz val="26"/>
      <name val="Arial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485"/>
        <bgColor indexed="65"/>
      </patternFill>
    </fill>
    <fill>
      <patternFill patternType="solid">
        <fgColor rgb="FFFFEB9C"/>
      </patternFill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20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2" borderId="0" applyNumberFormat="0" applyBorder="0" applyAlignment="0" applyProtection="0"/>
    <xf numFmtId="0" fontId="1" fillId="3" borderId="0" applyNumberFormat="0" applyBorder="0" applyAlignment="0" applyProtection="0"/>
    <xf numFmtId="0" fontId="5" fillId="0" borderId="0"/>
    <xf numFmtId="0" fontId="9" fillId="0" borderId="0"/>
    <xf numFmtId="0" fontId="1" fillId="7" borderId="0" applyNumberFormat="0" applyBorder="0" applyAlignment="0" applyProtection="0"/>
    <xf numFmtId="0" fontId="10" fillId="8" borderId="0" applyNumberFormat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7" fillId="0" borderId="0" applyNumberFormat="0" applyFill="0" applyBorder="0" applyAlignment="0" applyProtection="0"/>
  </cellStyleXfs>
  <cellXfs count="60">
    <xf numFmtId="0" fontId="0" fillId="0" borderId="0" xfId="0"/>
    <xf numFmtId="0" fontId="4" fillId="0" borderId="0" xfId="0" applyFont="1"/>
    <xf numFmtId="14" fontId="3" fillId="2" borderId="0" xfId="4" applyNumberFormat="1"/>
    <xf numFmtId="43" fontId="0" fillId="0" borderId="0" xfId="1" applyFont="1"/>
    <xf numFmtId="9" fontId="4" fillId="5" borderId="0" xfId="2" applyFont="1" applyFill="1"/>
    <xf numFmtId="0" fontId="4" fillId="5" borderId="0" xfId="2" applyNumberFormat="1" applyFont="1" applyFill="1"/>
    <xf numFmtId="9" fontId="0" fillId="0" borderId="0" xfId="2" applyFont="1"/>
    <xf numFmtId="165" fontId="0" fillId="0" borderId="0" xfId="1" applyNumberFormat="1" applyFont="1"/>
    <xf numFmtId="0" fontId="4" fillId="0" borderId="0" xfId="0" applyFont="1" applyAlignment="1">
      <alignment vertical="center"/>
    </xf>
    <xf numFmtId="165" fontId="4" fillId="5" borderId="0" xfId="1" applyNumberFormat="1" applyFont="1" applyFill="1"/>
    <xf numFmtId="0" fontId="4" fillId="5" borderId="0" xfId="0" applyFont="1" applyFill="1"/>
    <xf numFmtId="165" fontId="0" fillId="0" borderId="0" xfId="0" applyNumberFormat="1"/>
    <xf numFmtId="0" fontId="7" fillId="0" borderId="0" xfId="0" applyFont="1" applyAlignment="1">
      <alignment horizontal="left"/>
    </xf>
    <xf numFmtId="0" fontId="0" fillId="0" borderId="0" xfId="0" quotePrefix="1"/>
    <xf numFmtId="17" fontId="0" fillId="0" borderId="0" xfId="0" quotePrefix="1" applyNumberFormat="1"/>
    <xf numFmtId="9" fontId="1" fillId="0" borderId="0" xfId="5" applyNumberFormat="1" applyFill="1"/>
    <xf numFmtId="0" fontId="1" fillId="7" borderId="0" xfId="8"/>
    <xf numFmtId="165" fontId="1" fillId="7" borderId="0" xfId="8" applyNumberFormat="1"/>
    <xf numFmtId="165" fontId="1" fillId="7" borderId="0" xfId="1" applyNumberFormat="1" applyFill="1"/>
    <xf numFmtId="9" fontId="1" fillId="7" borderId="0" xfId="2" applyFill="1"/>
    <xf numFmtId="9" fontId="0" fillId="0" borderId="0" xfId="2" applyFont="1" applyFill="1"/>
    <xf numFmtId="0" fontId="1" fillId="0" borderId="0" xfId="8" applyFill="1"/>
    <xf numFmtId="9" fontId="1" fillId="0" borderId="0" xfId="2" applyFill="1"/>
    <xf numFmtId="0" fontId="0" fillId="9" borderId="0" xfId="0" applyFill="1" applyAlignment="1">
      <alignment horizontal="right"/>
    </xf>
    <xf numFmtId="9" fontId="0" fillId="9" borderId="0" xfId="2" applyFont="1" applyFill="1"/>
    <xf numFmtId="14" fontId="0" fillId="0" borderId="0" xfId="0" quotePrefix="1" applyNumberFormat="1"/>
    <xf numFmtId="0" fontId="4" fillId="0" borderId="0" xfId="0" applyFont="1" applyAlignment="1">
      <alignment horizontal="right"/>
    </xf>
    <xf numFmtId="0" fontId="4" fillId="0" borderId="0" xfId="0" applyFont="1" applyAlignment="1">
      <alignment horizontal="right" vertical="center"/>
    </xf>
    <xf numFmtId="0" fontId="6" fillId="0" borderId="0" xfId="0" applyFont="1" applyAlignment="1">
      <alignment horizontal="center"/>
    </xf>
    <xf numFmtId="166" fontId="1" fillId="7" borderId="0" xfId="8" applyNumberFormat="1"/>
    <xf numFmtId="166" fontId="4" fillId="5" borderId="0" xfId="0" applyNumberFormat="1" applyFont="1" applyFill="1"/>
    <xf numFmtId="166" fontId="4" fillId="5" borderId="0" xfId="1" applyNumberFormat="1" applyFont="1" applyFill="1"/>
    <xf numFmtId="166" fontId="0" fillId="0" borderId="0" xfId="0" applyNumberFormat="1"/>
    <xf numFmtId="166" fontId="0" fillId="0" borderId="0" xfId="1" applyNumberFormat="1" applyFont="1"/>
    <xf numFmtId="0" fontId="12" fillId="0" borderId="0" xfId="0" applyFont="1"/>
    <xf numFmtId="167" fontId="0" fillId="0" borderId="0" xfId="0" quotePrefix="1" applyNumberFormat="1"/>
    <xf numFmtId="0" fontId="3" fillId="0" borderId="0" xfId="4" applyFill="1"/>
    <xf numFmtId="0" fontId="13" fillId="4" borderId="0" xfId="3" applyFont="1" applyFill="1"/>
    <xf numFmtId="0" fontId="15" fillId="0" borderId="0" xfId="0" applyFont="1"/>
    <xf numFmtId="9" fontId="4" fillId="0" borderId="0" xfId="2" applyFont="1"/>
    <xf numFmtId="166" fontId="7" fillId="0" borderId="0" xfId="0" applyNumberFormat="1" applyFont="1" applyAlignment="1">
      <alignment horizontal="left"/>
    </xf>
    <xf numFmtId="168" fontId="0" fillId="0" borderId="0" xfId="1" applyNumberFormat="1" applyFont="1"/>
    <xf numFmtId="168" fontId="4" fillId="5" borderId="0" xfId="1" applyNumberFormat="1" applyFont="1" applyFill="1"/>
    <xf numFmtId="168" fontId="1" fillId="7" borderId="0" xfId="1" applyNumberFormat="1" applyFill="1"/>
    <xf numFmtId="169" fontId="4" fillId="0" borderId="0" xfId="2" applyNumberFormat="1" applyFont="1"/>
    <xf numFmtId="169" fontId="0" fillId="0" borderId="0" xfId="2" applyNumberFormat="1" applyFont="1"/>
    <xf numFmtId="0" fontId="0" fillId="4" borderId="0" xfId="0" applyFill="1"/>
    <xf numFmtId="0" fontId="16" fillId="4" borderId="0" xfId="0" applyFont="1" applyFill="1"/>
    <xf numFmtId="0" fontId="17" fillId="4" borderId="0" xfId="19" applyFill="1"/>
    <xf numFmtId="0" fontId="4" fillId="4" borderId="0" xfId="0" applyFont="1" applyFill="1"/>
    <xf numFmtId="49" fontId="0" fillId="4" borderId="0" xfId="0" applyNumberFormat="1" applyFill="1" applyAlignment="1">
      <alignment horizontal="right"/>
    </xf>
    <xf numFmtId="0" fontId="18" fillId="4" borderId="0" xfId="0" applyFont="1" applyFill="1" applyAlignment="1">
      <alignment horizontal="left"/>
    </xf>
    <xf numFmtId="165" fontId="4" fillId="0" borderId="0" xfId="2" applyNumberFormat="1" applyFont="1" applyFill="1"/>
    <xf numFmtId="169" fontId="0" fillId="0" borderId="0" xfId="2" applyNumberFormat="1" applyFont="1" applyFill="1"/>
    <xf numFmtId="0" fontId="4" fillId="0" borderId="0" xfId="2" applyNumberFormat="1" applyFont="1" applyFill="1"/>
    <xf numFmtId="0" fontId="0" fillId="0" borderId="0" xfId="0" applyAlignment="1">
      <alignment horizontal="right"/>
    </xf>
    <xf numFmtId="9" fontId="0" fillId="0" borderId="0" xfId="0" applyNumberFormat="1"/>
    <xf numFmtId="0" fontId="11" fillId="6" borderId="0" xfId="0" applyFont="1" applyFill="1" applyAlignment="1">
      <alignment horizontal="center"/>
    </xf>
    <xf numFmtId="0" fontId="0" fillId="0" borderId="0" xfId="0"/>
    <xf numFmtId="0" fontId="6" fillId="6" borderId="0" xfId="0" applyFont="1" applyFill="1" applyAlignment="1">
      <alignment horizontal="center"/>
    </xf>
  </cellXfs>
  <cellStyles count="20">
    <cellStyle name="40 % – uthevingsfarge 5" xfId="8" builtinId="47"/>
    <cellStyle name="60 % – uthevingsfarge 2" xfId="5" builtinId="36"/>
    <cellStyle name="God" xfId="4" builtinId="26"/>
    <cellStyle name="Hyperkobling" xfId="19" builtinId="8"/>
    <cellStyle name="Komma" xfId="1" builtinId="3"/>
    <cellStyle name="Komma 2" xfId="10" xr:uid="{81E87B76-71DE-4293-9F51-06770F65D138}"/>
    <cellStyle name="Komma 2 2" xfId="18" xr:uid="{81E87B76-71DE-4293-9F51-06770F65D138}"/>
    <cellStyle name="Komma 2 3" xfId="11" xr:uid="{00000000-0005-0000-0000-000001000000}"/>
    <cellStyle name="Komma 3" xfId="12" xr:uid="{00000000-0005-0000-0000-000002000000}"/>
    <cellStyle name="Komma 4" xfId="13" xr:uid="{00000000-0005-0000-0000-000003000000}"/>
    <cellStyle name="Komma 5" xfId="14" xr:uid="{00000000-0005-0000-0000-000004000000}"/>
    <cellStyle name="Komma 6" xfId="15" xr:uid="{00000000-0005-0000-0000-000005000000}"/>
    <cellStyle name="Komma 7" xfId="16" xr:uid="{00000000-0005-0000-0000-000006000000}"/>
    <cellStyle name="Komma 8" xfId="17" xr:uid="{00000000-0005-0000-0000-000036000000}"/>
    <cellStyle name="Normal" xfId="0" builtinId="0"/>
    <cellStyle name="Normal 2" xfId="6" xr:uid="{9FB1E1F6-C148-47EE-9159-1EC6255CEF99}"/>
    <cellStyle name="Normal 3" xfId="7" xr:uid="{C2D7A2F1-E9A9-468D-A5C1-E0B383D07A1E}"/>
    <cellStyle name="Nøytral 2" xfId="9" xr:uid="{C94B2D03-F028-43AD-B7C1-03D60F647E63}"/>
    <cellStyle name="Prosent" xfId="2" builtinId="5"/>
    <cellStyle name="Tittel" xfId="3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sharedStrings" Target="sharedStrings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'1.1'!$B$55</c:f>
              <c:strCache>
                <c:ptCount val="1"/>
                <c:pt idx="0">
                  <c:v>Leiligheter og småhus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bg1"/>
              </a:solidFill>
            </a:ln>
            <a:effectLst/>
          </c:spPr>
          <c:invertIfNegative val="0"/>
          <c:dPt>
            <c:idx val="8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1B44-43E3-BE60-0823B0AA23F4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1B44-43E3-BE60-0823B0AA23F4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1B44-43E3-BE60-0823B0AA23F4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DD5F-4B4D-BE81-2C4EA1D11234}"/>
              </c:ext>
            </c:extLst>
          </c:dPt>
          <c:cat>
            <c:numRef>
              <c:f>'1.1'!$A$59:$A$75</c:f>
              <c:numCache>
                <c:formatCode>General</c:formatCode>
                <c:ptCount val="17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  <c:pt idx="15">
                  <c:v>2026</c:v>
                </c:pt>
                <c:pt idx="16">
                  <c:v>2027</c:v>
                </c:pt>
              </c:numCache>
            </c:numRef>
          </c:cat>
          <c:val>
            <c:numRef>
              <c:f>'1.1'!$B$59:$B$75</c:f>
              <c:numCache>
                <c:formatCode>_-* #\ ##0_-;\-* #\ ##0_-;_-* "-"??_-;_-@_-</c:formatCode>
                <c:ptCount val="17"/>
                <c:pt idx="0">
                  <c:v>39.287450591419976</c:v>
                </c:pt>
                <c:pt idx="1">
                  <c:v>50.281702238350015</c:v>
                </c:pt>
                <c:pt idx="2">
                  <c:v>56.475236869080028</c:v>
                </c:pt>
                <c:pt idx="3">
                  <c:v>60.106691502519986</c:v>
                </c:pt>
                <c:pt idx="4">
                  <c:v>56.182640501470033</c:v>
                </c:pt>
                <c:pt idx="5">
                  <c:v>63.311352805730039</c:v>
                </c:pt>
                <c:pt idx="6">
                  <c:v>77.986002611189988</c:v>
                </c:pt>
                <c:pt idx="7">
                  <c:v>80.317739843929971</c:v>
                </c:pt>
                <c:pt idx="8">
                  <c:v>76.121946031160007</c:v>
                </c:pt>
                <c:pt idx="9">
                  <c:v>72.761868198570028</c:v>
                </c:pt>
                <c:pt idx="10">
                  <c:v>74.299822375590068</c:v>
                </c:pt>
                <c:pt idx="11">
                  <c:v>82.312931549560048</c:v>
                </c:pt>
                <c:pt idx="12">
                  <c:v>83.767693787919939</c:v>
                </c:pt>
                <c:pt idx="13">
                  <c:v>66.441841032639971</c:v>
                </c:pt>
                <c:pt idx="14">
                  <c:v>56.216977601830003</c:v>
                </c:pt>
                <c:pt idx="15">
                  <c:v>61.074807380699959</c:v>
                </c:pt>
                <c:pt idx="16">
                  <c:v>66.463743429059974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D5F-4B4D-BE81-2C4EA1D11234}"/>
            </c:ext>
          </c:extLst>
        </c:ser>
        <c:ser>
          <c:idx val="1"/>
          <c:order val="1"/>
          <c:tx>
            <c:strRef>
              <c:f>'1.1'!$C$55</c:f>
              <c:strCache>
                <c:ptCount val="1"/>
                <c:pt idx="0">
                  <c:v>Private yrkesbygg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bg1"/>
              </a:solidFill>
            </a:ln>
            <a:effectLst/>
          </c:spPr>
          <c:invertIfNegative val="0"/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1B44-43E3-BE60-0823B0AA23F4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1B44-43E3-BE60-0823B0AA23F4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1B44-43E3-BE60-0823B0AA23F4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DD5F-4B4D-BE81-2C4EA1D11234}"/>
              </c:ext>
            </c:extLst>
          </c:dPt>
          <c:cat>
            <c:numRef>
              <c:f>'1.1'!$A$59:$A$75</c:f>
              <c:numCache>
                <c:formatCode>General</c:formatCode>
                <c:ptCount val="17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  <c:pt idx="15">
                  <c:v>2026</c:v>
                </c:pt>
                <c:pt idx="16">
                  <c:v>2027</c:v>
                </c:pt>
              </c:numCache>
            </c:numRef>
          </c:cat>
          <c:val>
            <c:numRef>
              <c:f>'1.1'!$C$59:$C$75</c:f>
              <c:numCache>
                <c:formatCode>_-* #\ ##0_-;\-* #\ ##0_-;_-* "-"??_-;_-@_-</c:formatCode>
                <c:ptCount val="17"/>
                <c:pt idx="0">
                  <c:v>47.617584823810027</c:v>
                </c:pt>
                <c:pt idx="1">
                  <c:v>51.40307845541998</c:v>
                </c:pt>
                <c:pt idx="2">
                  <c:v>49.898170306470007</c:v>
                </c:pt>
                <c:pt idx="3">
                  <c:v>47.689869048560091</c:v>
                </c:pt>
                <c:pt idx="4">
                  <c:v>48.373248313890052</c:v>
                </c:pt>
                <c:pt idx="5">
                  <c:v>50.808375848769941</c:v>
                </c:pt>
                <c:pt idx="6">
                  <c:v>53.712046477409949</c:v>
                </c:pt>
                <c:pt idx="7">
                  <c:v>55.252786660679988</c:v>
                </c:pt>
                <c:pt idx="8">
                  <c:v>56.515853964170049</c:v>
                </c:pt>
                <c:pt idx="9">
                  <c:v>53.942025207760061</c:v>
                </c:pt>
                <c:pt idx="10">
                  <c:v>56.859894878689978</c:v>
                </c:pt>
                <c:pt idx="11">
                  <c:v>68.20594409271996</c:v>
                </c:pt>
                <c:pt idx="12">
                  <c:v>75.409271279790005</c:v>
                </c:pt>
                <c:pt idx="13">
                  <c:v>64.960690802520048</c:v>
                </c:pt>
                <c:pt idx="14">
                  <c:v>56.068671092030051</c:v>
                </c:pt>
                <c:pt idx="15">
                  <c:v>58.985882462120074</c:v>
                </c:pt>
                <c:pt idx="16">
                  <c:v>58.220807371530036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DD5F-4B4D-BE81-2C4EA1D11234}"/>
            </c:ext>
          </c:extLst>
        </c:ser>
        <c:ser>
          <c:idx val="2"/>
          <c:order val="2"/>
          <c:tx>
            <c:strRef>
              <c:f>'1.1'!$D$55</c:f>
              <c:strCache>
                <c:ptCount val="1"/>
                <c:pt idx="0">
                  <c:v>Offentlige yrkesbygg</c:v>
                </c:pt>
              </c:strCache>
            </c:strRef>
          </c:tx>
          <c:spPr>
            <a:solidFill>
              <a:schemeClr val="accent2">
                <a:lumMod val="50000"/>
              </a:schemeClr>
            </a:solidFill>
            <a:ln>
              <a:solidFill>
                <a:schemeClr val="bg1"/>
              </a:solidFill>
            </a:ln>
            <a:effectLst/>
          </c:spPr>
          <c:invertIfNegative val="0"/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1B44-43E3-BE60-0823B0AA23F4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1B44-43E3-BE60-0823B0AA23F4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E-1B44-43E3-BE60-0823B0AA23F4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E-DD5F-4B4D-BE81-2C4EA1D11234}"/>
              </c:ext>
            </c:extLst>
          </c:dPt>
          <c:cat>
            <c:numRef>
              <c:f>'1.1'!$A$59:$A$75</c:f>
              <c:numCache>
                <c:formatCode>General</c:formatCode>
                <c:ptCount val="17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  <c:pt idx="15">
                  <c:v>2026</c:v>
                </c:pt>
                <c:pt idx="16">
                  <c:v>2027</c:v>
                </c:pt>
              </c:numCache>
            </c:numRef>
          </c:cat>
          <c:val>
            <c:numRef>
              <c:f>'1.1'!$D$59:$D$75</c:f>
              <c:numCache>
                <c:formatCode>_-* #\ ##0_-;\-* #\ ##0_-;_-* "-"??_-;_-@_-</c:formatCode>
                <c:ptCount val="17"/>
                <c:pt idx="0">
                  <c:v>20.565755503550008</c:v>
                </c:pt>
                <c:pt idx="1">
                  <c:v>19.591274091709977</c:v>
                </c:pt>
                <c:pt idx="2">
                  <c:v>20.524823589849984</c:v>
                </c:pt>
                <c:pt idx="3">
                  <c:v>22.960913226870016</c:v>
                </c:pt>
                <c:pt idx="4">
                  <c:v>26.99416146631998</c:v>
                </c:pt>
                <c:pt idx="5">
                  <c:v>29.277357240899995</c:v>
                </c:pt>
                <c:pt idx="6">
                  <c:v>27.601382116310035</c:v>
                </c:pt>
                <c:pt idx="7">
                  <c:v>28.162811050070022</c:v>
                </c:pt>
                <c:pt idx="8">
                  <c:v>32.316313855540017</c:v>
                </c:pt>
                <c:pt idx="9">
                  <c:v>36.789674018379976</c:v>
                </c:pt>
                <c:pt idx="10">
                  <c:v>36.50838332072</c:v>
                </c:pt>
                <c:pt idx="11">
                  <c:v>32.700996859719986</c:v>
                </c:pt>
                <c:pt idx="12">
                  <c:v>32.624292689620006</c:v>
                </c:pt>
                <c:pt idx="13">
                  <c:v>31.338246527169957</c:v>
                </c:pt>
                <c:pt idx="14">
                  <c:v>28.100476298400022</c:v>
                </c:pt>
                <c:pt idx="15">
                  <c:v>31.337038969109994</c:v>
                </c:pt>
                <c:pt idx="16">
                  <c:v>37.046475995530088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DD5F-4B4D-BE81-2C4EA1D11234}"/>
            </c:ext>
          </c:extLst>
        </c:ser>
        <c:ser>
          <c:idx val="3"/>
          <c:order val="3"/>
          <c:tx>
            <c:strRef>
              <c:f>'1.1'!$E$55</c:f>
              <c:strCache>
                <c:ptCount val="1"/>
                <c:pt idx="0">
                  <c:v>Anlegg</c:v>
                </c:pt>
              </c:strCache>
            </c:strRef>
          </c:tx>
          <c:spPr>
            <a:solidFill>
              <a:schemeClr val="accent5"/>
            </a:solidFill>
            <a:ln>
              <a:solidFill>
                <a:schemeClr val="bg1"/>
              </a:solidFill>
            </a:ln>
          </c:spPr>
          <c:invertIfNegative val="0"/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0-1B44-43E3-BE60-0823B0AA23F4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1-1B44-43E3-BE60-0823B0AA23F4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2-1B44-43E3-BE60-0823B0AA23F4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3-DD5F-4B4D-BE81-2C4EA1D11234}"/>
              </c:ext>
            </c:extLst>
          </c:dPt>
          <c:cat>
            <c:numRef>
              <c:f>'1.1'!$A$59:$A$75</c:f>
              <c:numCache>
                <c:formatCode>General</c:formatCode>
                <c:ptCount val="17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  <c:pt idx="15">
                  <c:v>2026</c:v>
                </c:pt>
                <c:pt idx="16">
                  <c:v>2027</c:v>
                </c:pt>
              </c:numCache>
            </c:numRef>
          </c:cat>
          <c:val>
            <c:numRef>
              <c:f>'1.1'!$E$59:$E$75</c:f>
              <c:numCache>
                <c:formatCode>_-* #\ ##0_-;\-* #\ ##0_-;_-* "-"??_-;_-@_-</c:formatCode>
                <c:ptCount val="17"/>
                <c:pt idx="0">
                  <c:v>55.831000000000003</c:v>
                </c:pt>
                <c:pt idx="1">
                  <c:v>50.516278</c:v>
                </c:pt>
                <c:pt idx="2">
                  <c:v>54.692239999999998</c:v>
                </c:pt>
                <c:pt idx="3">
                  <c:v>65.111913000000001</c:v>
                </c:pt>
                <c:pt idx="4">
                  <c:v>72.029792</c:v>
                </c:pt>
                <c:pt idx="5">
                  <c:v>74.068489999999997</c:v>
                </c:pt>
                <c:pt idx="6">
                  <c:v>77.4388632</c:v>
                </c:pt>
                <c:pt idx="7">
                  <c:v>85.120597136000001</c:v>
                </c:pt>
                <c:pt idx="8">
                  <c:v>93.328265243200008</c:v>
                </c:pt>
                <c:pt idx="9">
                  <c:v>93.457729520594782</c:v>
                </c:pt>
                <c:pt idx="10">
                  <c:v>97.489656976316155</c:v>
                </c:pt>
                <c:pt idx="11">
                  <c:v>108.40039350236542</c:v>
                </c:pt>
                <c:pt idx="12">
                  <c:v>108.6450826262616</c:v>
                </c:pt>
                <c:pt idx="13">
                  <c:v>115.54457241714901</c:v>
                </c:pt>
                <c:pt idx="14">
                  <c:v>115.94029724552195</c:v>
                </c:pt>
                <c:pt idx="15">
                  <c:v>121.83122138619811</c:v>
                </c:pt>
                <c:pt idx="16">
                  <c:v>125.34623035512138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DD5F-4B4D-BE81-2C4EA1D112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487767616"/>
        <c:axId val="487771928"/>
      </c:barChart>
      <c:catAx>
        <c:axId val="48776761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487771928"/>
        <c:crosses val="autoZero"/>
        <c:auto val="1"/>
        <c:lblAlgn val="ctr"/>
        <c:lblOffset val="100"/>
        <c:noMultiLvlLbl val="0"/>
      </c:catAx>
      <c:valAx>
        <c:axId val="487771928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487767616"/>
        <c:crosses val="autoZero"/>
        <c:crossBetween val="between"/>
      </c:valAx>
      <c:spPr>
        <a:solidFill>
          <a:schemeClr val="bg1">
            <a:lumMod val="95000"/>
          </a:schemeClr>
        </a:solidFill>
      </c:spPr>
    </c:plotArea>
    <c:legend>
      <c:legendPos val="b"/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nb-NO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</c:spPr>
  <c:txPr>
    <a:bodyPr/>
    <a:lstStyle/>
    <a:p>
      <a:pPr>
        <a:defRPr sz="1200"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'2.1'!$G$30</c:f>
              <c:strCache>
                <c:ptCount val="1"/>
                <c:pt idx="0">
                  <c:v>Leiligheter og småhus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'2.1'!$A$31:$A$50</c:f>
              <c:numCache>
                <c:formatCode>General</c:formatCode>
                <c:ptCount val="2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  <c:pt idx="19">
                  <c:v>2027</c:v>
                </c:pt>
              </c:numCache>
            </c:numRef>
          </c:cat>
          <c:val>
            <c:numRef>
              <c:f>'2.1'!$G$31:$G$50</c:f>
              <c:numCache>
                <c:formatCode>0.0</c:formatCode>
                <c:ptCount val="20"/>
                <c:pt idx="0">
                  <c:v>16.703944825210002</c:v>
                </c:pt>
                <c:pt idx="1">
                  <c:v>12.044392947440002</c:v>
                </c:pt>
                <c:pt idx="2">
                  <c:v>8.5708492086300012</c:v>
                </c:pt>
                <c:pt idx="3">
                  <c:v>9.7491995643699987</c:v>
                </c:pt>
                <c:pt idx="4">
                  <c:v>12.148826431589994</c:v>
                </c:pt>
                <c:pt idx="5">
                  <c:v>13.757878716920001</c:v>
                </c:pt>
                <c:pt idx="6">
                  <c:v>16.540738471900006</c:v>
                </c:pt>
                <c:pt idx="7">
                  <c:v>16.929632720739999</c:v>
                </c:pt>
                <c:pt idx="8">
                  <c:v>20.219358243190001</c:v>
                </c:pt>
                <c:pt idx="9">
                  <c:v>25.966558110769991</c:v>
                </c:pt>
                <c:pt idx="10">
                  <c:v>26.581590493039982</c:v>
                </c:pt>
                <c:pt idx="11">
                  <c:v>27.309394350630004</c:v>
                </c:pt>
                <c:pt idx="12">
                  <c:v>29.256627955729993</c:v>
                </c:pt>
                <c:pt idx="13">
                  <c:v>29.643364795770008</c:v>
                </c:pt>
                <c:pt idx="14">
                  <c:v>33.73727671647999</c:v>
                </c:pt>
                <c:pt idx="15">
                  <c:v>32.634225497730014</c:v>
                </c:pt>
                <c:pt idx="16">
                  <c:v>22.739863410420003</c:v>
                </c:pt>
                <c:pt idx="17">
                  <c:v>17.819023905979996</c:v>
                </c:pt>
                <c:pt idx="18">
                  <c:v>18.931588155009994</c:v>
                </c:pt>
                <c:pt idx="19">
                  <c:v>23.121167057309997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73-4D1F-83B9-4F4E8ACEB036}"/>
            </c:ext>
          </c:extLst>
        </c:ser>
        <c:ser>
          <c:idx val="1"/>
          <c:order val="1"/>
          <c:tx>
            <c:strRef>
              <c:f>'2.1'!$H$30</c:f>
              <c:strCache>
                <c:ptCount val="1"/>
                <c:pt idx="0">
                  <c:v>Private yrkesbygg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'2.1'!$A$31:$A$50</c:f>
              <c:numCache>
                <c:formatCode>General</c:formatCode>
                <c:ptCount val="2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  <c:pt idx="19">
                  <c:v>2027</c:v>
                </c:pt>
              </c:numCache>
            </c:numRef>
          </c:cat>
          <c:val>
            <c:numRef>
              <c:f>'2.1'!$H$31:$H$50</c:f>
              <c:numCache>
                <c:formatCode>0.0</c:formatCode>
                <c:ptCount val="20"/>
                <c:pt idx="0">
                  <c:v>14.912603750580008</c:v>
                </c:pt>
                <c:pt idx="1">
                  <c:v>17.613836135379994</c:v>
                </c:pt>
                <c:pt idx="2">
                  <c:v>15.062709131840014</c:v>
                </c:pt>
                <c:pt idx="3">
                  <c:v>14.010543273689997</c:v>
                </c:pt>
                <c:pt idx="4">
                  <c:v>14.487471798880005</c:v>
                </c:pt>
                <c:pt idx="5">
                  <c:v>13.996402169710002</c:v>
                </c:pt>
                <c:pt idx="6">
                  <c:v>12.985847657929998</c:v>
                </c:pt>
                <c:pt idx="7">
                  <c:v>13.72967641973999</c:v>
                </c:pt>
                <c:pt idx="8">
                  <c:v>16.813107849589997</c:v>
                </c:pt>
                <c:pt idx="9">
                  <c:v>19.480792581690022</c:v>
                </c:pt>
                <c:pt idx="10">
                  <c:v>19.007718724730012</c:v>
                </c:pt>
                <c:pt idx="11">
                  <c:v>19.287170242959998</c:v>
                </c:pt>
                <c:pt idx="12">
                  <c:v>19.380847857800003</c:v>
                </c:pt>
                <c:pt idx="13">
                  <c:v>20.908262634009997</c:v>
                </c:pt>
                <c:pt idx="14">
                  <c:v>26.535786859849978</c:v>
                </c:pt>
                <c:pt idx="15">
                  <c:v>27.979682832560016</c:v>
                </c:pt>
                <c:pt idx="16">
                  <c:v>25.391917961410009</c:v>
                </c:pt>
                <c:pt idx="17">
                  <c:v>20.319528121190015</c:v>
                </c:pt>
                <c:pt idx="18">
                  <c:v>21.55653840607</c:v>
                </c:pt>
                <c:pt idx="19">
                  <c:v>21.033488769249999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573-4D1F-83B9-4F4E8ACEB036}"/>
            </c:ext>
          </c:extLst>
        </c:ser>
        <c:ser>
          <c:idx val="2"/>
          <c:order val="2"/>
          <c:tx>
            <c:strRef>
              <c:f>'2.1'!$I$30</c:f>
              <c:strCache>
                <c:ptCount val="1"/>
                <c:pt idx="0">
                  <c:v>Offentlige yrkesbygg</c:v>
                </c:pt>
              </c:strCache>
            </c:strRef>
          </c:tx>
          <c:spPr>
            <a:solidFill>
              <a:schemeClr val="accent2">
                <a:lumMod val="50000"/>
              </a:schemeClr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'2.1'!$A$31:$A$50</c:f>
              <c:numCache>
                <c:formatCode>General</c:formatCode>
                <c:ptCount val="2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  <c:pt idx="19">
                  <c:v>2027</c:v>
                </c:pt>
              </c:numCache>
            </c:numRef>
          </c:cat>
          <c:val>
            <c:numRef>
              <c:f>'2.1'!$I$31:$I$50</c:f>
              <c:numCache>
                <c:formatCode>0.0</c:formatCode>
                <c:ptCount val="20"/>
                <c:pt idx="0">
                  <c:v>5.9648617991099977</c:v>
                </c:pt>
                <c:pt idx="1">
                  <c:v>6.550658237220004</c:v>
                </c:pt>
                <c:pt idx="2">
                  <c:v>5.0971440754999993</c:v>
                </c:pt>
                <c:pt idx="3">
                  <c:v>4.6587894539300025</c:v>
                </c:pt>
                <c:pt idx="4">
                  <c:v>5.6657528642199972</c:v>
                </c:pt>
                <c:pt idx="5">
                  <c:v>7.0556291932700006</c:v>
                </c:pt>
                <c:pt idx="6">
                  <c:v>7.7374447481000042</c:v>
                </c:pt>
                <c:pt idx="7">
                  <c:v>8.4307320787200055</c:v>
                </c:pt>
                <c:pt idx="8">
                  <c:v>8.2330625432499964</c:v>
                </c:pt>
                <c:pt idx="9">
                  <c:v>9.0408247396999926</c:v>
                </c:pt>
                <c:pt idx="10">
                  <c:v>10.275628505609994</c:v>
                </c:pt>
                <c:pt idx="11">
                  <c:v>9.4325440128500002</c:v>
                </c:pt>
                <c:pt idx="12">
                  <c:v>9.1090624439599992</c:v>
                </c:pt>
                <c:pt idx="13">
                  <c:v>9.7609417763799939</c:v>
                </c:pt>
                <c:pt idx="14">
                  <c:v>9.6255597083600062</c:v>
                </c:pt>
                <c:pt idx="15">
                  <c:v>8.9711653508699953</c:v>
                </c:pt>
                <c:pt idx="16">
                  <c:v>7.4455035197100061</c:v>
                </c:pt>
                <c:pt idx="17">
                  <c:v>6.7536367271899946</c:v>
                </c:pt>
                <c:pt idx="18">
                  <c:v>6.2096209725100007</c:v>
                </c:pt>
                <c:pt idx="19">
                  <c:v>9.9348600399500064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573-4D1F-83B9-4F4E8ACEB0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1163372856"/>
        <c:axId val="1163373840"/>
      </c:barChart>
      <c:catAx>
        <c:axId val="116337285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163373840"/>
        <c:crosses val="autoZero"/>
        <c:auto val="1"/>
        <c:lblAlgn val="ctr"/>
        <c:lblOffset val="100"/>
        <c:noMultiLvlLbl val="0"/>
      </c:catAx>
      <c:valAx>
        <c:axId val="1163373840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1633728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>
        <a:lumMod val="95000"/>
      </a:schemeClr>
    </a:solidFill>
    <a:ln w="9525" cap="flat" cmpd="sng" algn="ctr">
      <a:solidFill>
        <a:schemeClr val="accent2">
          <a:lumMod val="75000"/>
        </a:schemeClr>
      </a:solidFill>
      <a:round/>
    </a:ln>
    <a:effectLst/>
  </c:spPr>
  <c:txPr>
    <a:bodyPr/>
    <a:lstStyle/>
    <a:p>
      <a:pPr>
        <a:defRPr sz="1200"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'2.1'!$L$30</c:f>
              <c:strCache>
                <c:ptCount val="1"/>
                <c:pt idx="0">
                  <c:v>Leiligheter og småhus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'2.1'!$A$31:$A$50</c:f>
              <c:numCache>
                <c:formatCode>General</c:formatCode>
                <c:ptCount val="2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  <c:pt idx="19">
                  <c:v>2027</c:v>
                </c:pt>
              </c:numCache>
            </c:numRef>
          </c:cat>
          <c:val>
            <c:numRef>
              <c:f>'2.1'!$L$31:$L$50</c:f>
              <c:numCache>
                <c:formatCode>0.0</c:formatCode>
                <c:ptCount val="20"/>
                <c:pt idx="0">
                  <c:v>10.03755755063</c:v>
                </c:pt>
                <c:pt idx="1">
                  <c:v>7.6821925978100003</c:v>
                </c:pt>
                <c:pt idx="2">
                  <c:v>7.1147133491300005</c:v>
                </c:pt>
                <c:pt idx="3">
                  <c:v>9.2588399090600024</c:v>
                </c:pt>
                <c:pt idx="4">
                  <c:v>12.13568931547</c:v>
                </c:pt>
                <c:pt idx="5">
                  <c:v>13.199024769029997</c:v>
                </c:pt>
                <c:pt idx="6">
                  <c:v>13.665630313940003</c:v>
                </c:pt>
                <c:pt idx="7">
                  <c:v>11.399470766820002</c:v>
                </c:pt>
                <c:pt idx="8">
                  <c:v>10.247729476920002</c:v>
                </c:pt>
                <c:pt idx="9">
                  <c:v>10.430417449869999</c:v>
                </c:pt>
                <c:pt idx="10">
                  <c:v>11.488798291119998</c:v>
                </c:pt>
                <c:pt idx="11">
                  <c:v>10.09685469791</c:v>
                </c:pt>
                <c:pt idx="12">
                  <c:v>9.2506603000699972</c:v>
                </c:pt>
                <c:pt idx="13">
                  <c:v>10.387199893689997</c:v>
                </c:pt>
                <c:pt idx="14">
                  <c:v>11.619309175099998</c:v>
                </c:pt>
                <c:pt idx="15">
                  <c:v>13.195633873630005</c:v>
                </c:pt>
                <c:pt idx="16">
                  <c:v>12.01103528126</c:v>
                </c:pt>
                <c:pt idx="17">
                  <c:v>10.557861004790002</c:v>
                </c:pt>
                <c:pt idx="18">
                  <c:v>10.995502527740003</c:v>
                </c:pt>
                <c:pt idx="19">
                  <c:v>10.587337016950002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20-490E-9CD8-01D31C3B38D1}"/>
            </c:ext>
          </c:extLst>
        </c:ser>
        <c:ser>
          <c:idx val="1"/>
          <c:order val="1"/>
          <c:tx>
            <c:strRef>
              <c:f>'2.1'!$M$30</c:f>
              <c:strCache>
                <c:ptCount val="1"/>
                <c:pt idx="0">
                  <c:v>Private yrkesbygg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'2.1'!$A$31:$A$50</c:f>
              <c:numCache>
                <c:formatCode>General</c:formatCode>
                <c:ptCount val="2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  <c:pt idx="19">
                  <c:v>2027</c:v>
                </c:pt>
              </c:numCache>
            </c:numRef>
          </c:cat>
          <c:val>
            <c:numRef>
              <c:f>'2.1'!$M$31:$M$50</c:f>
              <c:numCache>
                <c:formatCode>0.0</c:formatCode>
                <c:ptCount val="20"/>
                <c:pt idx="0">
                  <c:v>13.904335959340003</c:v>
                </c:pt>
                <c:pt idx="1">
                  <c:v>14.38909744841</c:v>
                </c:pt>
                <c:pt idx="2">
                  <c:v>12.855595527809999</c:v>
                </c:pt>
                <c:pt idx="3">
                  <c:v>11.367484167609998</c:v>
                </c:pt>
                <c:pt idx="4">
                  <c:v>12.674394797920002</c:v>
                </c:pt>
                <c:pt idx="5">
                  <c:v>12.359959882469997</c:v>
                </c:pt>
                <c:pt idx="6">
                  <c:v>11.051064519769996</c:v>
                </c:pt>
                <c:pt idx="7">
                  <c:v>10.105650148299997</c:v>
                </c:pt>
                <c:pt idx="8">
                  <c:v>11.376965812390001</c:v>
                </c:pt>
                <c:pt idx="9">
                  <c:v>11.249471780610003</c:v>
                </c:pt>
                <c:pt idx="10">
                  <c:v>11.243759244750002</c:v>
                </c:pt>
                <c:pt idx="11">
                  <c:v>10.879731686620005</c:v>
                </c:pt>
                <c:pt idx="12">
                  <c:v>9.8106866525799976</c:v>
                </c:pt>
                <c:pt idx="13">
                  <c:v>10.942896084839997</c:v>
                </c:pt>
                <c:pt idx="14">
                  <c:v>13.203764549420001</c:v>
                </c:pt>
                <c:pt idx="15">
                  <c:v>15.802772685960001</c:v>
                </c:pt>
                <c:pt idx="16">
                  <c:v>13.922373052460005</c:v>
                </c:pt>
                <c:pt idx="17">
                  <c:v>12.797533431700002</c:v>
                </c:pt>
                <c:pt idx="18">
                  <c:v>12.57586357151</c:v>
                </c:pt>
                <c:pt idx="19">
                  <c:v>12.299597811989999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020-490E-9CD8-01D31C3B38D1}"/>
            </c:ext>
          </c:extLst>
        </c:ser>
        <c:ser>
          <c:idx val="2"/>
          <c:order val="2"/>
          <c:tx>
            <c:strRef>
              <c:f>'2.1'!$N$30</c:f>
              <c:strCache>
                <c:ptCount val="1"/>
                <c:pt idx="0">
                  <c:v>Offentlige yrkesbygg</c:v>
                </c:pt>
              </c:strCache>
            </c:strRef>
          </c:tx>
          <c:spPr>
            <a:solidFill>
              <a:schemeClr val="accent2">
                <a:lumMod val="50000"/>
              </a:schemeClr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'2.1'!$A$31:$A$50</c:f>
              <c:numCache>
                <c:formatCode>General</c:formatCode>
                <c:ptCount val="2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  <c:pt idx="19">
                  <c:v>2027</c:v>
                </c:pt>
              </c:numCache>
            </c:numRef>
          </c:cat>
          <c:val>
            <c:numRef>
              <c:f>'2.1'!$N$31:$N$50</c:f>
              <c:numCache>
                <c:formatCode>0.0</c:formatCode>
                <c:ptCount val="20"/>
                <c:pt idx="0">
                  <c:v>3.6984005646600004</c:v>
                </c:pt>
                <c:pt idx="1">
                  <c:v>4.4702511845299995</c:v>
                </c:pt>
                <c:pt idx="2">
                  <c:v>3.8188267129499995</c:v>
                </c:pt>
                <c:pt idx="3">
                  <c:v>4.2701646437300003</c:v>
                </c:pt>
                <c:pt idx="4">
                  <c:v>3.5138688636800004</c:v>
                </c:pt>
                <c:pt idx="5">
                  <c:v>3.1144319400299989</c:v>
                </c:pt>
                <c:pt idx="6">
                  <c:v>3.59785050708</c:v>
                </c:pt>
                <c:pt idx="7">
                  <c:v>3.9240530241599987</c:v>
                </c:pt>
                <c:pt idx="8">
                  <c:v>4.6962725950700008</c:v>
                </c:pt>
                <c:pt idx="9">
                  <c:v>4.261738670099998</c:v>
                </c:pt>
                <c:pt idx="10">
                  <c:v>4.2462634529899992</c:v>
                </c:pt>
                <c:pt idx="11">
                  <c:v>5.4755886623299981</c:v>
                </c:pt>
                <c:pt idx="12">
                  <c:v>6.9888975184600008</c:v>
                </c:pt>
                <c:pt idx="13">
                  <c:v>7.6524992366300006</c:v>
                </c:pt>
                <c:pt idx="14">
                  <c:v>6.0717829296499994</c:v>
                </c:pt>
                <c:pt idx="15">
                  <c:v>4.5896540036899998</c:v>
                </c:pt>
                <c:pt idx="16">
                  <c:v>5.1394054799700006</c:v>
                </c:pt>
                <c:pt idx="17">
                  <c:v>4.4761048193800015</c:v>
                </c:pt>
                <c:pt idx="18">
                  <c:v>4.9226343029099979</c:v>
                </c:pt>
                <c:pt idx="19">
                  <c:v>4.9474139794300003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020-490E-9CD8-01D31C3B38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1163372856"/>
        <c:axId val="1163373840"/>
      </c:barChart>
      <c:catAx>
        <c:axId val="116337285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163373840"/>
        <c:crosses val="autoZero"/>
        <c:auto val="1"/>
        <c:lblAlgn val="ctr"/>
        <c:lblOffset val="100"/>
        <c:noMultiLvlLbl val="0"/>
      </c:catAx>
      <c:valAx>
        <c:axId val="1163373840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1633728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>
        <a:lumMod val="95000"/>
      </a:schemeClr>
    </a:solidFill>
    <a:ln w="9525" cap="flat" cmpd="sng" algn="ctr">
      <a:solidFill>
        <a:schemeClr val="accent2">
          <a:lumMod val="75000"/>
        </a:schemeClr>
      </a:solidFill>
      <a:round/>
    </a:ln>
    <a:effectLst/>
  </c:spPr>
  <c:txPr>
    <a:bodyPr/>
    <a:lstStyle/>
    <a:p>
      <a:pPr>
        <a:defRPr sz="1200"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'2.1'!$Q$30</c:f>
              <c:strCache>
                <c:ptCount val="1"/>
                <c:pt idx="0">
                  <c:v>Leiligheter og småhus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'2.1'!$A$31:$A$50</c:f>
              <c:numCache>
                <c:formatCode>General</c:formatCode>
                <c:ptCount val="2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  <c:pt idx="19">
                  <c:v>2027</c:v>
                </c:pt>
              </c:numCache>
            </c:numRef>
          </c:cat>
          <c:val>
            <c:numRef>
              <c:f>'2.1'!$Q$31:$Q$50</c:f>
              <c:numCache>
                <c:formatCode>0.0</c:formatCode>
                <c:ptCount val="20"/>
                <c:pt idx="0">
                  <c:v>7.0551638929099996</c:v>
                </c:pt>
                <c:pt idx="1">
                  <c:v>5.3226983581899976</c:v>
                </c:pt>
                <c:pt idx="2">
                  <c:v>5.2910254061700002</c:v>
                </c:pt>
                <c:pt idx="3">
                  <c:v>7.1296826530799997</c:v>
                </c:pt>
                <c:pt idx="4">
                  <c:v>7.3747116692200034</c:v>
                </c:pt>
                <c:pt idx="5">
                  <c:v>8.1022968672099989</c:v>
                </c:pt>
                <c:pt idx="6">
                  <c:v>8.1362846070899995</c:v>
                </c:pt>
                <c:pt idx="7">
                  <c:v>7.9861559681499985</c:v>
                </c:pt>
                <c:pt idx="8">
                  <c:v>9.1416673814699987</c:v>
                </c:pt>
                <c:pt idx="9">
                  <c:v>10.013485830099997</c:v>
                </c:pt>
                <c:pt idx="10">
                  <c:v>9.4802528013700016</c:v>
                </c:pt>
                <c:pt idx="11">
                  <c:v>9.6342214782400024</c:v>
                </c:pt>
                <c:pt idx="12">
                  <c:v>9.7440834045099969</c:v>
                </c:pt>
                <c:pt idx="13">
                  <c:v>9.0703393217299961</c:v>
                </c:pt>
                <c:pt idx="14">
                  <c:v>9.0080284095799978</c:v>
                </c:pt>
                <c:pt idx="15">
                  <c:v>9.224155897510002</c:v>
                </c:pt>
                <c:pt idx="16">
                  <c:v>7.7633828362999999</c:v>
                </c:pt>
                <c:pt idx="17">
                  <c:v>5.7254208765600003</c:v>
                </c:pt>
                <c:pt idx="18">
                  <c:v>6.7360538365899991</c:v>
                </c:pt>
                <c:pt idx="19">
                  <c:v>7.9615218103599981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8C-4302-BC3D-7C0FC24C95FB}"/>
            </c:ext>
          </c:extLst>
        </c:ser>
        <c:ser>
          <c:idx val="1"/>
          <c:order val="1"/>
          <c:tx>
            <c:strRef>
              <c:f>'2.1'!$R$30</c:f>
              <c:strCache>
                <c:ptCount val="1"/>
                <c:pt idx="0">
                  <c:v>Private yrkesbygg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'2.1'!$A$31:$A$50</c:f>
              <c:numCache>
                <c:formatCode>General</c:formatCode>
                <c:ptCount val="2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  <c:pt idx="19">
                  <c:v>2027</c:v>
                </c:pt>
              </c:numCache>
            </c:numRef>
          </c:cat>
          <c:val>
            <c:numRef>
              <c:f>'2.1'!$R$31:$R$50</c:f>
              <c:numCache>
                <c:formatCode>0.0</c:formatCode>
                <c:ptCount val="20"/>
                <c:pt idx="0">
                  <c:v>7.8705651497699964</c:v>
                </c:pt>
                <c:pt idx="1">
                  <c:v>8.3331893464800029</c:v>
                </c:pt>
                <c:pt idx="2">
                  <c:v>7.8380093838599976</c:v>
                </c:pt>
                <c:pt idx="3">
                  <c:v>7.1890997343300009</c:v>
                </c:pt>
                <c:pt idx="4">
                  <c:v>7.7644608961599992</c:v>
                </c:pt>
                <c:pt idx="5">
                  <c:v>7.9070424711300014</c:v>
                </c:pt>
                <c:pt idx="6">
                  <c:v>8.8062624276800037</c:v>
                </c:pt>
                <c:pt idx="7">
                  <c:v>9.8486346009599988</c:v>
                </c:pt>
                <c:pt idx="8">
                  <c:v>9.1011793560800012</c:v>
                </c:pt>
                <c:pt idx="9">
                  <c:v>6.7620260886000008</c:v>
                </c:pt>
                <c:pt idx="10">
                  <c:v>7.2072185908300019</c:v>
                </c:pt>
                <c:pt idx="11">
                  <c:v>8.3583179565800005</c:v>
                </c:pt>
                <c:pt idx="12">
                  <c:v>7.3605735863299993</c:v>
                </c:pt>
                <c:pt idx="13">
                  <c:v>8.1149506960699984</c:v>
                </c:pt>
                <c:pt idx="14">
                  <c:v>8.1838246095600038</c:v>
                </c:pt>
                <c:pt idx="15">
                  <c:v>8.7754435836099987</c:v>
                </c:pt>
                <c:pt idx="16">
                  <c:v>7.8462570512599985</c:v>
                </c:pt>
                <c:pt idx="17">
                  <c:v>7.3668070775200007</c:v>
                </c:pt>
                <c:pt idx="18">
                  <c:v>7.5790638216499948</c:v>
                </c:pt>
                <c:pt idx="19">
                  <c:v>7.2539612640799973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08C-4302-BC3D-7C0FC24C95FB}"/>
            </c:ext>
          </c:extLst>
        </c:ser>
        <c:ser>
          <c:idx val="2"/>
          <c:order val="2"/>
          <c:tx>
            <c:strRef>
              <c:f>'2.1'!$S$30</c:f>
              <c:strCache>
                <c:ptCount val="1"/>
                <c:pt idx="0">
                  <c:v>Offentlige yrkesbygg</c:v>
                </c:pt>
              </c:strCache>
            </c:strRef>
          </c:tx>
          <c:spPr>
            <a:solidFill>
              <a:schemeClr val="accent2">
                <a:lumMod val="50000"/>
              </a:schemeClr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'2.1'!$A$31:$A$50</c:f>
              <c:numCache>
                <c:formatCode>General</c:formatCode>
                <c:ptCount val="2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  <c:pt idx="19">
                  <c:v>2027</c:v>
                </c:pt>
              </c:numCache>
            </c:numRef>
          </c:cat>
          <c:val>
            <c:numRef>
              <c:f>'2.1'!$S$31:$S$50</c:f>
              <c:numCache>
                <c:formatCode>0.0</c:formatCode>
                <c:ptCount val="20"/>
                <c:pt idx="0">
                  <c:v>3.5634259129499988</c:v>
                </c:pt>
                <c:pt idx="1">
                  <c:v>3.4340017489699983</c:v>
                </c:pt>
                <c:pt idx="2">
                  <c:v>4.05476389815</c:v>
                </c:pt>
                <c:pt idx="3">
                  <c:v>4.6490529607899997</c:v>
                </c:pt>
                <c:pt idx="4">
                  <c:v>3.3678354303300009</c:v>
                </c:pt>
                <c:pt idx="5">
                  <c:v>2.5578337548099999</c:v>
                </c:pt>
                <c:pt idx="6">
                  <c:v>2.9982194350300002</c:v>
                </c:pt>
                <c:pt idx="7">
                  <c:v>4.1844773273600024</c:v>
                </c:pt>
                <c:pt idx="8">
                  <c:v>4.7694762681600009</c:v>
                </c:pt>
                <c:pt idx="9">
                  <c:v>4.5584293223800012</c:v>
                </c:pt>
                <c:pt idx="10">
                  <c:v>4.1625844596300006</c:v>
                </c:pt>
                <c:pt idx="11">
                  <c:v>6.1711808653500002</c:v>
                </c:pt>
                <c:pt idx="12">
                  <c:v>6.1490197635199992</c:v>
                </c:pt>
                <c:pt idx="13">
                  <c:v>5.0158613218899992</c:v>
                </c:pt>
                <c:pt idx="14">
                  <c:v>5.3601070349399986</c:v>
                </c:pt>
                <c:pt idx="15">
                  <c:v>6.9803416734900035</c:v>
                </c:pt>
                <c:pt idx="16">
                  <c:v>7.0985865837599986</c:v>
                </c:pt>
                <c:pt idx="17">
                  <c:v>4.189631585259999</c:v>
                </c:pt>
                <c:pt idx="18">
                  <c:v>3.5897020839800011</c:v>
                </c:pt>
                <c:pt idx="19">
                  <c:v>4.2027111871799985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08C-4302-BC3D-7C0FC24C95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1163372856"/>
        <c:axId val="1163373840"/>
      </c:barChart>
      <c:catAx>
        <c:axId val="116337285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163373840"/>
        <c:crosses val="autoZero"/>
        <c:auto val="1"/>
        <c:lblAlgn val="ctr"/>
        <c:lblOffset val="100"/>
        <c:noMultiLvlLbl val="0"/>
      </c:catAx>
      <c:valAx>
        <c:axId val="1163373840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1633728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>
        <a:lumMod val="95000"/>
      </a:schemeClr>
    </a:solidFill>
    <a:ln w="9525" cap="flat" cmpd="sng" algn="ctr">
      <a:solidFill>
        <a:schemeClr val="accent2">
          <a:lumMod val="75000"/>
        </a:schemeClr>
      </a:solidFill>
      <a:round/>
    </a:ln>
    <a:effectLst/>
  </c:spPr>
  <c:txPr>
    <a:bodyPr/>
    <a:lstStyle/>
    <a:p>
      <a:pPr>
        <a:defRPr sz="1200"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'2.1'!$V$30</c:f>
              <c:strCache>
                <c:ptCount val="1"/>
                <c:pt idx="0">
                  <c:v>Leiligheter og småhus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'2.1'!$A$31:$A$50</c:f>
              <c:numCache>
                <c:formatCode>General</c:formatCode>
                <c:ptCount val="2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  <c:pt idx="19">
                  <c:v>2027</c:v>
                </c:pt>
              </c:numCache>
            </c:numRef>
          </c:cat>
          <c:val>
            <c:numRef>
              <c:f>'2.1'!$V$31:$V$50</c:f>
              <c:numCache>
                <c:formatCode>0.0</c:formatCode>
                <c:ptCount val="20"/>
                <c:pt idx="0">
                  <c:v>3.6003919869499996</c:v>
                </c:pt>
                <c:pt idx="1">
                  <c:v>2.5319377843999997</c:v>
                </c:pt>
                <c:pt idx="2">
                  <c:v>2.0146739824000006</c:v>
                </c:pt>
                <c:pt idx="3">
                  <c:v>2.8506967360800002</c:v>
                </c:pt>
                <c:pt idx="4">
                  <c:v>4.2095564152400007</c:v>
                </c:pt>
                <c:pt idx="5">
                  <c:v>6.0296645146899994</c:v>
                </c:pt>
                <c:pt idx="6">
                  <c:v>6.8997117753999984</c:v>
                </c:pt>
                <c:pt idx="7">
                  <c:v>7.3256761924100013</c:v>
                </c:pt>
                <c:pt idx="8">
                  <c:v>7.4643486776500003</c:v>
                </c:pt>
                <c:pt idx="9">
                  <c:v>8.1708196302000005</c:v>
                </c:pt>
                <c:pt idx="10">
                  <c:v>8.1336228039499989</c:v>
                </c:pt>
                <c:pt idx="11">
                  <c:v>7.8624077753200003</c:v>
                </c:pt>
                <c:pt idx="12">
                  <c:v>6.9801595940100025</c:v>
                </c:pt>
                <c:pt idx="13">
                  <c:v>7.8766625574899995</c:v>
                </c:pt>
                <c:pt idx="14">
                  <c:v>9.2109855682799981</c:v>
                </c:pt>
                <c:pt idx="15">
                  <c:v>9.5436504620800005</c:v>
                </c:pt>
                <c:pt idx="16">
                  <c:v>8.5454390542000009</c:v>
                </c:pt>
                <c:pt idx="17">
                  <c:v>7.7530856518299993</c:v>
                </c:pt>
                <c:pt idx="18">
                  <c:v>7.9400728083300001</c:v>
                </c:pt>
                <c:pt idx="19">
                  <c:v>7.7264888640299993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7F-49C7-926A-BD98F2F5DCB3}"/>
            </c:ext>
          </c:extLst>
        </c:ser>
        <c:ser>
          <c:idx val="1"/>
          <c:order val="1"/>
          <c:tx>
            <c:strRef>
              <c:f>'2.1'!$W$30</c:f>
              <c:strCache>
                <c:ptCount val="1"/>
                <c:pt idx="0">
                  <c:v>Private yrkesbygg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'2.1'!$A$31:$A$50</c:f>
              <c:numCache>
                <c:formatCode>General</c:formatCode>
                <c:ptCount val="2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  <c:pt idx="19">
                  <c:v>2027</c:v>
                </c:pt>
              </c:numCache>
            </c:numRef>
          </c:cat>
          <c:val>
            <c:numRef>
              <c:f>'2.1'!$W$31:$W$50</c:f>
              <c:numCache>
                <c:formatCode>0.0</c:formatCode>
                <c:ptCount val="20"/>
                <c:pt idx="0">
                  <c:v>4.4055470140199997</c:v>
                </c:pt>
                <c:pt idx="1">
                  <c:v>4.9646285554600009</c:v>
                </c:pt>
                <c:pt idx="2">
                  <c:v>4.4337535696999986</c:v>
                </c:pt>
                <c:pt idx="3">
                  <c:v>5.1325198069399995</c:v>
                </c:pt>
                <c:pt idx="4">
                  <c:v>4.8716151327600006</c:v>
                </c:pt>
                <c:pt idx="5">
                  <c:v>4.3765063186099988</c:v>
                </c:pt>
                <c:pt idx="6">
                  <c:v>4.8593516821199998</c:v>
                </c:pt>
                <c:pt idx="7">
                  <c:v>4.7150354464299991</c:v>
                </c:pt>
                <c:pt idx="8">
                  <c:v>4.6670812659200012</c:v>
                </c:pt>
                <c:pt idx="9">
                  <c:v>5.5268654220000011</c:v>
                </c:pt>
                <c:pt idx="10">
                  <c:v>5.0191717355199987</c:v>
                </c:pt>
                <c:pt idx="11">
                  <c:v>4.9151862839700007</c:v>
                </c:pt>
                <c:pt idx="12">
                  <c:v>5.3949387875700019</c:v>
                </c:pt>
                <c:pt idx="13">
                  <c:v>6.7754881236099997</c:v>
                </c:pt>
                <c:pt idx="14">
                  <c:v>8.4249094468700019</c:v>
                </c:pt>
                <c:pt idx="15">
                  <c:v>8.7487646385000026</c:v>
                </c:pt>
                <c:pt idx="16">
                  <c:v>6.6850438801299994</c:v>
                </c:pt>
                <c:pt idx="17">
                  <c:v>5.9360537979099988</c:v>
                </c:pt>
                <c:pt idx="18">
                  <c:v>6.3342429766199988</c:v>
                </c:pt>
                <c:pt idx="19">
                  <c:v>5.9325065397999985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A7F-49C7-926A-BD98F2F5DCB3}"/>
            </c:ext>
          </c:extLst>
        </c:ser>
        <c:ser>
          <c:idx val="2"/>
          <c:order val="2"/>
          <c:tx>
            <c:strRef>
              <c:f>'2.1'!$X$30</c:f>
              <c:strCache>
                <c:ptCount val="1"/>
                <c:pt idx="0">
                  <c:v>Offentlige yrkesbygg</c:v>
                </c:pt>
              </c:strCache>
            </c:strRef>
          </c:tx>
          <c:spPr>
            <a:solidFill>
              <a:schemeClr val="accent2">
                <a:lumMod val="50000"/>
              </a:schemeClr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'2.1'!$A$31:$A$50</c:f>
              <c:numCache>
                <c:formatCode>General</c:formatCode>
                <c:ptCount val="2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  <c:pt idx="19">
                  <c:v>2027</c:v>
                </c:pt>
              </c:numCache>
            </c:numRef>
          </c:cat>
          <c:val>
            <c:numRef>
              <c:f>'2.1'!$X$31:$X$50</c:f>
              <c:numCache>
                <c:formatCode>0.0</c:formatCode>
                <c:ptCount val="20"/>
                <c:pt idx="0">
                  <c:v>2.7100229285099999</c:v>
                </c:pt>
                <c:pt idx="1">
                  <c:v>2.0487966514799996</c:v>
                </c:pt>
                <c:pt idx="2">
                  <c:v>2.0660790954899997</c:v>
                </c:pt>
                <c:pt idx="3">
                  <c:v>1.9567863874</c:v>
                </c:pt>
                <c:pt idx="4">
                  <c:v>2.1324177782299993</c:v>
                </c:pt>
                <c:pt idx="5">
                  <c:v>2.7233944785099999</c:v>
                </c:pt>
                <c:pt idx="6">
                  <c:v>2.5931072494400005</c:v>
                </c:pt>
                <c:pt idx="7">
                  <c:v>2.9637200965100008</c:v>
                </c:pt>
                <c:pt idx="8">
                  <c:v>3.3939208665599998</c:v>
                </c:pt>
                <c:pt idx="9">
                  <c:v>3.0456023435400006</c:v>
                </c:pt>
                <c:pt idx="10">
                  <c:v>2.2878052430900007</c:v>
                </c:pt>
                <c:pt idx="11">
                  <c:v>2.9741148990599982</c:v>
                </c:pt>
                <c:pt idx="12">
                  <c:v>3.471408472729999</c:v>
                </c:pt>
                <c:pt idx="13">
                  <c:v>3.5070197657399991</c:v>
                </c:pt>
                <c:pt idx="14">
                  <c:v>3.43950563245</c:v>
                </c:pt>
                <c:pt idx="15">
                  <c:v>3.5403344923199995</c:v>
                </c:pt>
                <c:pt idx="16">
                  <c:v>3.3086762474800002</c:v>
                </c:pt>
                <c:pt idx="17">
                  <c:v>2.7345862681799993</c:v>
                </c:pt>
                <c:pt idx="18">
                  <c:v>4.2492841067499993</c:v>
                </c:pt>
                <c:pt idx="19">
                  <c:v>4.0970942173099987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A7F-49C7-926A-BD98F2F5DC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1163372856"/>
        <c:axId val="1163373840"/>
      </c:barChart>
      <c:catAx>
        <c:axId val="116337285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163373840"/>
        <c:crosses val="autoZero"/>
        <c:auto val="1"/>
        <c:lblAlgn val="ctr"/>
        <c:lblOffset val="100"/>
        <c:noMultiLvlLbl val="0"/>
      </c:catAx>
      <c:valAx>
        <c:axId val="1163373840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1633728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>
        <a:lumMod val="95000"/>
      </a:schemeClr>
    </a:solidFill>
    <a:ln w="9525" cap="flat" cmpd="sng" algn="ctr">
      <a:solidFill>
        <a:schemeClr val="accent2">
          <a:lumMod val="75000"/>
        </a:schemeClr>
      </a:solidFill>
      <a:round/>
    </a:ln>
    <a:effectLst/>
  </c:spPr>
  <c:txPr>
    <a:bodyPr/>
    <a:lstStyle/>
    <a:p>
      <a:pPr>
        <a:defRPr sz="1200"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'2.1'!$AA$30</c:f>
              <c:strCache>
                <c:ptCount val="1"/>
                <c:pt idx="0">
                  <c:v>Leiligheter og småhus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'2.1'!$A$31:$A$50</c:f>
              <c:numCache>
                <c:formatCode>General</c:formatCode>
                <c:ptCount val="2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  <c:pt idx="19">
                  <c:v>2027</c:v>
                </c:pt>
              </c:numCache>
            </c:numRef>
          </c:cat>
          <c:val>
            <c:numRef>
              <c:f>'2.1'!$AA$31:$AA$50</c:f>
              <c:numCache>
                <c:formatCode>0.0</c:formatCode>
                <c:ptCount val="20"/>
                <c:pt idx="0">
                  <c:v>3.5259865830100003</c:v>
                </c:pt>
                <c:pt idx="1">
                  <c:v>2.75189494914</c:v>
                </c:pt>
                <c:pt idx="2">
                  <c:v>2.0091148785100001</c:v>
                </c:pt>
                <c:pt idx="3">
                  <c:v>1.9258816238600005</c:v>
                </c:pt>
                <c:pt idx="4">
                  <c:v>2.0542130594799999</c:v>
                </c:pt>
                <c:pt idx="5">
                  <c:v>2.4669437819000004</c:v>
                </c:pt>
                <c:pt idx="6">
                  <c:v>3.2730348252100003</c:v>
                </c:pt>
                <c:pt idx="7">
                  <c:v>3.8490714633099996</c:v>
                </c:pt>
                <c:pt idx="8">
                  <c:v>4.9211574169600008</c:v>
                </c:pt>
                <c:pt idx="9">
                  <c:v>6.0980621373399986</c:v>
                </c:pt>
                <c:pt idx="10">
                  <c:v>5.6394999470599991</c:v>
                </c:pt>
                <c:pt idx="11">
                  <c:v>4.9016815743399995</c:v>
                </c:pt>
                <c:pt idx="12">
                  <c:v>4.9543814925399996</c:v>
                </c:pt>
                <c:pt idx="13">
                  <c:v>4.6633859371500002</c:v>
                </c:pt>
                <c:pt idx="14">
                  <c:v>4.9570374780800019</c:v>
                </c:pt>
                <c:pt idx="15">
                  <c:v>4.7035833145999995</c:v>
                </c:pt>
                <c:pt idx="16">
                  <c:v>3.9302526702999998</c:v>
                </c:pt>
                <c:pt idx="17">
                  <c:v>3.3539882047699994</c:v>
                </c:pt>
                <c:pt idx="18">
                  <c:v>3.5258683828600001</c:v>
                </c:pt>
                <c:pt idx="19">
                  <c:v>4.1986182483399999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38-4F16-B355-84448B89DE9E}"/>
            </c:ext>
          </c:extLst>
        </c:ser>
        <c:ser>
          <c:idx val="1"/>
          <c:order val="1"/>
          <c:tx>
            <c:strRef>
              <c:f>'2.1'!$AB$30</c:f>
              <c:strCache>
                <c:ptCount val="1"/>
                <c:pt idx="0">
                  <c:v>Private yrkesbygg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'2.1'!$A$31:$A$50</c:f>
              <c:numCache>
                <c:formatCode>General</c:formatCode>
                <c:ptCount val="2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  <c:pt idx="19">
                  <c:v>2027</c:v>
                </c:pt>
              </c:numCache>
            </c:numRef>
          </c:cat>
          <c:val>
            <c:numRef>
              <c:f>'2.1'!$AB$31:$AB$50</c:f>
              <c:numCache>
                <c:formatCode>0.0</c:formatCode>
                <c:ptCount val="20"/>
                <c:pt idx="0">
                  <c:v>2.4570311052700005</c:v>
                </c:pt>
                <c:pt idx="1">
                  <c:v>3.2856870827900004</c:v>
                </c:pt>
                <c:pt idx="2">
                  <c:v>3.6392907011900015</c:v>
                </c:pt>
                <c:pt idx="3">
                  <c:v>3.5371942416900013</c:v>
                </c:pt>
                <c:pt idx="4">
                  <c:v>4.1829644729400002</c:v>
                </c:pt>
                <c:pt idx="5">
                  <c:v>3.7073896199999994</c:v>
                </c:pt>
                <c:pt idx="6">
                  <c:v>3.3204885688300005</c:v>
                </c:pt>
                <c:pt idx="7">
                  <c:v>3.8112409283699988</c:v>
                </c:pt>
                <c:pt idx="8">
                  <c:v>3.6332384343399999</c:v>
                </c:pt>
                <c:pt idx="9">
                  <c:v>4.4733598398699961</c:v>
                </c:pt>
                <c:pt idx="10">
                  <c:v>4.6222173293799989</c:v>
                </c:pt>
                <c:pt idx="11">
                  <c:v>5.016873664370002</c:v>
                </c:pt>
                <c:pt idx="12">
                  <c:v>5.8810103701700003</c:v>
                </c:pt>
                <c:pt idx="13">
                  <c:v>5.2261912550400007</c:v>
                </c:pt>
                <c:pt idx="14">
                  <c:v>5.5682220518299994</c:v>
                </c:pt>
                <c:pt idx="15">
                  <c:v>7.2120863773600039</c:v>
                </c:pt>
                <c:pt idx="16">
                  <c:v>6.0733228759699998</c:v>
                </c:pt>
                <c:pt idx="17">
                  <c:v>5.9025155231399999</c:v>
                </c:pt>
                <c:pt idx="18">
                  <c:v>5.4876013549899971</c:v>
                </c:pt>
                <c:pt idx="19">
                  <c:v>5.3890300560399993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F38-4F16-B355-84448B89DE9E}"/>
            </c:ext>
          </c:extLst>
        </c:ser>
        <c:ser>
          <c:idx val="2"/>
          <c:order val="2"/>
          <c:tx>
            <c:strRef>
              <c:f>'2.1'!$AC$30</c:f>
              <c:strCache>
                <c:ptCount val="1"/>
                <c:pt idx="0">
                  <c:v>Offentlige yrkesbygg</c:v>
                </c:pt>
              </c:strCache>
            </c:strRef>
          </c:tx>
          <c:spPr>
            <a:solidFill>
              <a:schemeClr val="accent2">
                <a:lumMod val="50000"/>
              </a:schemeClr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'2.1'!$A$31:$A$50</c:f>
              <c:numCache>
                <c:formatCode>General</c:formatCode>
                <c:ptCount val="2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  <c:pt idx="19">
                  <c:v>2027</c:v>
                </c:pt>
              </c:numCache>
            </c:numRef>
          </c:cat>
          <c:val>
            <c:numRef>
              <c:f>'2.1'!$AC$31:$AC$50</c:f>
              <c:numCache>
                <c:formatCode>0.0</c:formatCode>
                <c:ptCount val="20"/>
                <c:pt idx="0">
                  <c:v>1.7324020548599997</c:v>
                </c:pt>
                <c:pt idx="1">
                  <c:v>1.66804792022</c:v>
                </c:pt>
                <c:pt idx="2">
                  <c:v>1.6370771519699996</c:v>
                </c:pt>
                <c:pt idx="3">
                  <c:v>2.4029518640799994</c:v>
                </c:pt>
                <c:pt idx="4">
                  <c:v>2.1601203598300009</c:v>
                </c:pt>
                <c:pt idx="5">
                  <c:v>1.53156248419</c:v>
                </c:pt>
                <c:pt idx="6">
                  <c:v>2.2821056599000005</c:v>
                </c:pt>
                <c:pt idx="7">
                  <c:v>3.3294232986500005</c:v>
                </c:pt>
                <c:pt idx="8">
                  <c:v>3.7998492829999999</c:v>
                </c:pt>
                <c:pt idx="9">
                  <c:v>3.7034350017500017</c:v>
                </c:pt>
                <c:pt idx="10">
                  <c:v>3.2565570854700003</c:v>
                </c:pt>
                <c:pt idx="11">
                  <c:v>3.22036768204</c:v>
                </c:pt>
                <c:pt idx="12">
                  <c:v>3.5942833622100014</c:v>
                </c:pt>
                <c:pt idx="13">
                  <c:v>3.7243680529699992</c:v>
                </c:pt>
                <c:pt idx="14">
                  <c:v>3.6104006571899987</c:v>
                </c:pt>
                <c:pt idx="15">
                  <c:v>2.930247240109999</c:v>
                </c:pt>
                <c:pt idx="16">
                  <c:v>2.7244596125700005</c:v>
                </c:pt>
                <c:pt idx="17">
                  <c:v>2.6451220558700004</c:v>
                </c:pt>
                <c:pt idx="18">
                  <c:v>2.0637097443499992</c:v>
                </c:pt>
                <c:pt idx="19">
                  <c:v>2.8365779408899989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F38-4F16-B355-84448B89DE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1163372856"/>
        <c:axId val="1163373840"/>
      </c:barChart>
      <c:catAx>
        <c:axId val="116337285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163373840"/>
        <c:crosses val="autoZero"/>
        <c:auto val="1"/>
        <c:lblAlgn val="ctr"/>
        <c:lblOffset val="100"/>
        <c:noMultiLvlLbl val="0"/>
      </c:catAx>
      <c:valAx>
        <c:axId val="1163373840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1633728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>
        <a:lumMod val="95000"/>
      </a:schemeClr>
    </a:solidFill>
    <a:ln w="9525" cap="flat" cmpd="sng" algn="ctr">
      <a:solidFill>
        <a:schemeClr val="accent2">
          <a:lumMod val="75000"/>
        </a:schemeClr>
      </a:solidFill>
      <a:round/>
    </a:ln>
    <a:effectLst/>
  </c:spPr>
  <c:txPr>
    <a:bodyPr/>
    <a:lstStyle/>
    <a:p>
      <a:pPr>
        <a:defRPr sz="1200"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'2.2'!$B$30</c:f>
              <c:strCache>
                <c:ptCount val="1"/>
                <c:pt idx="0">
                  <c:v>Leiligheter og småhus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'2.2'!$A$31:$A$50</c:f>
              <c:numCache>
                <c:formatCode>General</c:formatCode>
                <c:ptCount val="2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  <c:pt idx="19">
                  <c:v>2027</c:v>
                </c:pt>
              </c:numCache>
            </c:numRef>
          </c:cat>
          <c:val>
            <c:numRef>
              <c:f>'2.2'!$B$31:$B$50</c:f>
              <c:numCache>
                <c:formatCode>0.0</c:formatCode>
                <c:ptCount val="20"/>
                <c:pt idx="0">
                  <c:v>13.893132591419999</c:v>
                </c:pt>
                <c:pt idx="1">
                  <c:v>11.14365392923</c:v>
                </c:pt>
                <c:pt idx="2">
                  <c:v>12.415896732220002</c:v>
                </c:pt>
                <c:pt idx="3">
                  <c:v>15.510299122199999</c:v>
                </c:pt>
                <c:pt idx="4">
                  <c:v>17.454843978939998</c:v>
                </c:pt>
                <c:pt idx="5">
                  <c:v>21.404001156700001</c:v>
                </c:pt>
                <c:pt idx="6">
                  <c:v>25.692837074340002</c:v>
                </c:pt>
                <c:pt idx="7">
                  <c:v>28.44222392196</c:v>
                </c:pt>
                <c:pt idx="8">
                  <c:v>35.170356647190005</c:v>
                </c:pt>
                <c:pt idx="9">
                  <c:v>42.284794940009995</c:v>
                </c:pt>
                <c:pt idx="10">
                  <c:v>38.634400824309999</c:v>
                </c:pt>
                <c:pt idx="11">
                  <c:v>29.859734061579999</c:v>
                </c:pt>
                <c:pt idx="12">
                  <c:v>28.937275531090002</c:v>
                </c:pt>
                <c:pt idx="13">
                  <c:v>35.469135992570003</c:v>
                </c:pt>
                <c:pt idx="14">
                  <c:v>48.423665277159991</c:v>
                </c:pt>
                <c:pt idx="15">
                  <c:v>37.069324261840002</c:v>
                </c:pt>
                <c:pt idx="16">
                  <c:v>22.886080180589996</c:v>
                </c:pt>
                <c:pt idx="17">
                  <c:v>29.204301826170006</c:v>
                </c:pt>
                <c:pt idx="18">
                  <c:v>34.192406634370002</c:v>
                </c:pt>
                <c:pt idx="19">
                  <c:v>32.823776921979999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4CD-4DBE-9AAF-F51F15009E03}"/>
            </c:ext>
          </c:extLst>
        </c:ser>
        <c:ser>
          <c:idx val="1"/>
          <c:order val="1"/>
          <c:tx>
            <c:strRef>
              <c:f>'2.2'!$C$30</c:f>
              <c:strCache>
                <c:ptCount val="1"/>
                <c:pt idx="0">
                  <c:v>Private yrkesbygg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'2.2'!$A$31:$A$50</c:f>
              <c:numCache>
                <c:formatCode>General</c:formatCode>
                <c:ptCount val="2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  <c:pt idx="19">
                  <c:v>2027</c:v>
                </c:pt>
              </c:numCache>
            </c:numRef>
          </c:cat>
          <c:val>
            <c:numRef>
              <c:f>'2.2'!$C$31:$C$50</c:f>
              <c:numCache>
                <c:formatCode>0.0</c:formatCode>
                <c:ptCount val="20"/>
                <c:pt idx="0">
                  <c:v>6.1462582301199991</c:v>
                </c:pt>
                <c:pt idx="1">
                  <c:v>5.9080207348500009</c:v>
                </c:pt>
                <c:pt idx="2">
                  <c:v>3.9227366746599994</c:v>
                </c:pt>
                <c:pt idx="3">
                  <c:v>5.6250793798099998</c:v>
                </c:pt>
                <c:pt idx="4">
                  <c:v>10.081464736100001</c:v>
                </c:pt>
                <c:pt idx="5">
                  <c:v>11.185290947030001</c:v>
                </c:pt>
                <c:pt idx="6">
                  <c:v>8.3474791739300009</c:v>
                </c:pt>
                <c:pt idx="7">
                  <c:v>9.3124556551199991</c:v>
                </c:pt>
                <c:pt idx="8">
                  <c:v>9.1701813650299986</c:v>
                </c:pt>
                <c:pt idx="9">
                  <c:v>10.94638579203</c:v>
                </c:pt>
                <c:pt idx="10">
                  <c:v>10.157974527169999</c:v>
                </c:pt>
                <c:pt idx="11">
                  <c:v>10.322361876059997</c:v>
                </c:pt>
                <c:pt idx="12">
                  <c:v>9.1114755280100006</c:v>
                </c:pt>
                <c:pt idx="13">
                  <c:v>7.2178804423400003</c:v>
                </c:pt>
                <c:pt idx="14">
                  <c:v>10.685622103489999</c:v>
                </c:pt>
                <c:pt idx="15">
                  <c:v>11.30774210239</c:v>
                </c:pt>
                <c:pt idx="16">
                  <c:v>8.7547591859500002</c:v>
                </c:pt>
                <c:pt idx="17">
                  <c:v>5.9686426293700006</c:v>
                </c:pt>
                <c:pt idx="18">
                  <c:v>5.5450153987399995</c:v>
                </c:pt>
                <c:pt idx="19">
                  <c:v>7.659516170009999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4CD-4DBE-9AAF-F51F15009E03}"/>
            </c:ext>
          </c:extLst>
        </c:ser>
        <c:ser>
          <c:idx val="2"/>
          <c:order val="2"/>
          <c:tx>
            <c:strRef>
              <c:f>'2.2'!$D$30</c:f>
              <c:strCache>
                <c:ptCount val="1"/>
                <c:pt idx="0">
                  <c:v>Offentlige yrkesbygg</c:v>
                </c:pt>
              </c:strCache>
            </c:strRef>
          </c:tx>
          <c:spPr>
            <a:solidFill>
              <a:schemeClr val="accent2">
                <a:lumMod val="50000"/>
              </a:schemeClr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'2.2'!$A$31:$A$50</c:f>
              <c:numCache>
                <c:formatCode>General</c:formatCode>
                <c:ptCount val="2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  <c:pt idx="19">
                  <c:v>2027</c:v>
                </c:pt>
              </c:numCache>
            </c:numRef>
          </c:cat>
          <c:val>
            <c:numRef>
              <c:f>'2.2'!$D$31:$D$50</c:f>
              <c:numCache>
                <c:formatCode>0.0</c:formatCode>
                <c:ptCount val="20"/>
                <c:pt idx="0">
                  <c:v>2.6457272802200005</c:v>
                </c:pt>
                <c:pt idx="1">
                  <c:v>1.9804139940000001</c:v>
                </c:pt>
                <c:pt idx="2">
                  <c:v>1.9099300056600002</c:v>
                </c:pt>
                <c:pt idx="3">
                  <c:v>3.7166465151799994</c:v>
                </c:pt>
                <c:pt idx="4">
                  <c:v>3.7277396953799999</c:v>
                </c:pt>
                <c:pt idx="5">
                  <c:v>3.2312629337499996</c:v>
                </c:pt>
                <c:pt idx="6">
                  <c:v>5.4701472619400002</c:v>
                </c:pt>
                <c:pt idx="7">
                  <c:v>7.22610713071</c:v>
                </c:pt>
                <c:pt idx="8">
                  <c:v>7.7693278627600009</c:v>
                </c:pt>
                <c:pt idx="9">
                  <c:v>9.3743897248899977</c:v>
                </c:pt>
                <c:pt idx="10">
                  <c:v>9.4220831372599996</c:v>
                </c:pt>
                <c:pt idx="11">
                  <c:v>9.1887694716600006</c:v>
                </c:pt>
                <c:pt idx="12">
                  <c:v>6.8877712810200018</c:v>
                </c:pt>
                <c:pt idx="13">
                  <c:v>6.9118313865099994</c:v>
                </c:pt>
                <c:pt idx="14">
                  <c:v>7.42263838558</c:v>
                </c:pt>
                <c:pt idx="15">
                  <c:v>5.7379475252000001</c:v>
                </c:pt>
                <c:pt idx="16">
                  <c:v>5.0251732377700007</c:v>
                </c:pt>
                <c:pt idx="17">
                  <c:v>5.1820316485300006</c:v>
                </c:pt>
                <c:pt idx="18">
                  <c:v>5.9604697544900009</c:v>
                </c:pt>
                <c:pt idx="19">
                  <c:v>6.4454861965900001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4CD-4DBE-9AAF-F51F15009E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1163372856"/>
        <c:axId val="1163373840"/>
      </c:barChart>
      <c:catAx>
        <c:axId val="116337285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163373840"/>
        <c:crosses val="autoZero"/>
        <c:auto val="1"/>
        <c:lblAlgn val="ctr"/>
        <c:lblOffset val="100"/>
        <c:noMultiLvlLbl val="0"/>
      </c:catAx>
      <c:valAx>
        <c:axId val="1163373840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1633728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>
        <a:lumMod val="95000"/>
      </a:schemeClr>
    </a:solidFill>
    <a:ln w="9525" cap="flat" cmpd="sng" algn="ctr">
      <a:solidFill>
        <a:schemeClr val="accent2">
          <a:lumMod val="75000"/>
        </a:schemeClr>
      </a:solidFill>
      <a:round/>
    </a:ln>
    <a:effectLst/>
  </c:spPr>
  <c:txPr>
    <a:bodyPr/>
    <a:lstStyle/>
    <a:p>
      <a:pPr>
        <a:defRPr sz="1200"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'2.2'!$G$30</c:f>
              <c:strCache>
                <c:ptCount val="1"/>
                <c:pt idx="0">
                  <c:v>Leiligheter og småhus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'2.2'!$A$31:$A$50</c:f>
              <c:numCache>
                <c:formatCode>General</c:formatCode>
                <c:ptCount val="2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  <c:pt idx="19">
                  <c:v>2027</c:v>
                </c:pt>
              </c:numCache>
            </c:numRef>
          </c:cat>
          <c:val>
            <c:numRef>
              <c:f>'2.2'!$G$31:$G$50</c:f>
              <c:numCache>
                <c:formatCode>0.0</c:formatCode>
                <c:ptCount val="20"/>
                <c:pt idx="0">
                  <c:v>2.2126802944099997</c:v>
                </c:pt>
                <c:pt idx="1">
                  <c:v>2.2775937497700003</c:v>
                </c:pt>
                <c:pt idx="2">
                  <c:v>2.3795915339600002</c:v>
                </c:pt>
                <c:pt idx="3">
                  <c:v>2.7798547028400002</c:v>
                </c:pt>
                <c:pt idx="4">
                  <c:v>3.5485184026000005</c:v>
                </c:pt>
                <c:pt idx="5">
                  <c:v>3.65544846909</c:v>
                </c:pt>
                <c:pt idx="6">
                  <c:v>4.5632461705699994</c:v>
                </c:pt>
                <c:pt idx="7">
                  <c:v>6.4785766762899994</c:v>
                </c:pt>
                <c:pt idx="8">
                  <c:v>7.6831716085200004</c:v>
                </c:pt>
                <c:pt idx="9">
                  <c:v>10.439522366219999</c:v>
                </c:pt>
                <c:pt idx="10">
                  <c:v>11.134838377360001</c:v>
                </c:pt>
                <c:pt idx="11">
                  <c:v>7.9887772754700022</c:v>
                </c:pt>
                <c:pt idx="12">
                  <c:v>8.7608626313899993</c:v>
                </c:pt>
                <c:pt idx="13">
                  <c:v>12.54252466102</c:v>
                </c:pt>
                <c:pt idx="14">
                  <c:v>13.375466908769997</c:v>
                </c:pt>
                <c:pt idx="15">
                  <c:v>8.9088973047200017</c:v>
                </c:pt>
                <c:pt idx="16">
                  <c:v>6.053045630429998</c:v>
                </c:pt>
                <c:pt idx="17">
                  <c:v>3.7259958773799995</c:v>
                </c:pt>
                <c:pt idx="18">
                  <c:v>4.5971261271400001</c:v>
                </c:pt>
                <c:pt idx="19">
                  <c:v>7.6587241104900006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D0-49E5-9EDA-6C5846948835}"/>
            </c:ext>
          </c:extLst>
        </c:ser>
        <c:ser>
          <c:idx val="1"/>
          <c:order val="1"/>
          <c:tx>
            <c:strRef>
              <c:f>'2.2'!$H$30</c:f>
              <c:strCache>
                <c:ptCount val="1"/>
                <c:pt idx="0">
                  <c:v>Private yrkesbygg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'2.2'!$A$31:$A$50</c:f>
              <c:numCache>
                <c:formatCode>General</c:formatCode>
                <c:ptCount val="2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  <c:pt idx="19">
                  <c:v>2027</c:v>
                </c:pt>
              </c:numCache>
            </c:numRef>
          </c:cat>
          <c:val>
            <c:numRef>
              <c:f>'2.2'!$H$31:$H$50</c:f>
              <c:numCache>
                <c:formatCode>0.0</c:formatCode>
                <c:ptCount val="20"/>
                <c:pt idx="0">
                  <c:v>2.2934335776199992</c:v>
                </c:pt>
                <c:pt idx="1">
                  <c:v>2.6193242851699994</c:v>
                </c:pt>
                <c:pt idx="2">
                  <c:v>3.7752201492800004</c:v>
                </c:pt>
                <c:pt idx="3">
                  <c:v>4.3544575121500007</c:v>
                </c:pt>
                <c:pt idx="4">
                  <c:v>4.8358842367199983</c:v>
                </c:pt>
                <c:pt idx="5">
                  <c:v>4.5401282007699999</c:v>
                </c:pt>
                <c:pt idx="6">
                  <c:v>2.8477363119299985</c:v>
                </c:pt>
                <c:pt idx="7">
                  <c:v>2.3532536409700007</c:v>
                </c:pt>
                <c:pt idx="8">
                  <c:v>3.1482890837300008</c:v>
                </c:pt>
                <c:pt idx="9">
                  <c:v>5.1516535583900023</c:v>
                </c:pt>
                <c:pt idx="10">
                  <c:v>4.8496256599200018</c:v>
                </c:pt>
                <c:pt idx="11">
                  <c:v>4.3055613524499998</c:v>
                </c:pt>
                <c:pt idx="12">
                  <c:v>5.59363224265</c:v>
                </c:pt>
                <c:pt idx="13">
                  <c:v>5.8660253995100033</c:v>
                </c:pt>
                <c:pt idx="14">
                  <c:v>9.1225757855599969</c:v>
                </c:pt>
                <c:pt idx="15">
                  <c:v>12.025074986590004</c:v>
                </c:pt>
                <c:pt idx="16">
                  <c:v>10.262656425910004</c:v>
                </c:pt>
                <c:pt idx="17">
                  <c:v>9.842927163569998</c:v>
                </c:pt>
                <c:pt idx="18">
                  <c:v>8.8974483083499987</c:v>
                </c:pt>
                <c:pt idx="19">
                  <c:v>7.6039368832099985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5D0-49E5-9EDA-6C5846948835}"/>
            </c:ext>
          </c:extLst>
        </c:ser>
        <c:ser>
          <c:idx val="2"/>
          <c:order val="2"/>
          <c:tx>
            <c:strRef>
              <c:f>'2.2'!$I$30</c:f>
              <c:strCache>
                <c:ptCount val="1"/>
                <c:pt idx="0">
                  <c:v>Offentlige yrkesbygg</c:v>
                </c:pt>
              </c:strCache>
            </c:strRef>
          </c:tx>
          <c:spPr>
            <a:solidFill>
              <a:schemeClr val="accent2">
                <a:lumMod val="50000"/>
              </a:schemeClr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'2.2'!$A$31:$A$50</c:f>
              <c:numCache>
                <c:formatCode>General</c:formatCode>
                <c:ptCount val="2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  <c:pt idx="19">
                  <c:v>2027</c:v>
                </c:pt>
              </c:numCache>
            </c:numRef>
          </c:cat>
          <c:val>
            <c:numRef>
              <c:f>'2.2'!$I$31:$I$50</c:f>
              <c:numCache>
                <c:formatCode>0.0</c:formatCode>
                <c:ptCount val="20"/>
                <c:pt idx="0">
                  <c:v>1.1998224862299998</c:v>
                </c:pt>
                <c:pt idx="1">
                  <c:v>1.6176973292000001</c:v>
                </c:pt>
                <c:pt idx="2">
                  <c:v>2.0389837544900007</c:v>
                </c:pt>
                <c:pt idx="3">
                  <c:v>2.3912352552399989</c:v>
                </c:pt>
                <c:pt idx="4">
                  <c:v>1.5086022632800005</c:v>
                </c:pt>
                <c:pt idx="5">
                  <c:v>1.6060069524999991</c:v>
                </c:pt>
                <c:pt idx="6">
                  <c:v>2.2625672507800001</c:v>
                </c:pt>
                <c:pt idx="7">
                  <c:v>2.3281226837399998</c:v>
                </c:pt>
                <c:pt idx="8">
                  <c:v>2.2811201751799999</c:v>
                </c:pt>
                <c:pt idx="9">
                  <c:v>3.0679622389199999</c:v>
                </c:pt>
                <c:pt idx="10">
                  <c:v>3.3573591656200001</c:v>
                </c:pt>
                <c:pt idx="11">
                  <c:v>3.8939862420099995</c:v>
                </c:pt>
                <c:pt idx="12">
                  <c:v>3.5564418642799982</c:v>
                </c:pt>
                <c:pt idx="13">
                  <c:v>3.7926469594300003</c:v>
                </c:pt>
                <c:pt idx="14">
                  <c:v>4.2798578989999996</c:v>
                </c:pt>
                <c:pt idx="15">
                  <c:v>3.7743501763199991</c:v>
                </c:pt>
                <c:pt idx="16">
                  <c:v>3.4388468070600005</c:v>
                </c:pt>
                <c:pt idx="17">
                  <c:v>3.5810833991900006</c:v>
                </c:pt>
                <c:pt idx="18">
                  <c:v>3.1526466111800002</c:v>
                </c:pt>
                <c:pt idx="19">
                  <c:v>3.0165749427399997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5D0-49E5-9EDA-6C58469488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1163372856"/>
        <c:axId val="1163373840"/>
      </c:barChart>
      <c:catAx>
        <c:axId val="116337285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163373840"/>
        <c:crosses val="autoZero"/>
        <c:auto val="1"/>
        <c:lblAlgn val="ctr"/>
        <c:lblOffset val="100"/>
        <c:noMultiLvlLbl val="0"/>
      </c:catAx>
      <c:valAx>
        <c:axId val="1163373840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1633728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>
        <a:lumMod val="95000"/>
      </a:schemeClr>
    </a:solidFill>
    <a:ln w="9525" cap="flat" cmpd="sng" algn="ctr">
      <a:solidFill>
        <a:schemeClr val="accent2">
          <a:lumMod val="75000"/>
        </a:schemeClr>
      </a:solidFill>
      <a:round/>
    </a:ln>
    <a:effectLst/>
  </c:spPr>
  <c:txPr>
    <a:bodyPr/>
    <a:lstStyle/>
    <a:p>
      <a:pPr>
        <a:defRPr sz="1200"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'2.2'!$L$30</c:f>
              <c:strCache>
                <c:ptCount val="1"/>
                <c:pt idx="0">
                  <c:v>Leiligheter og småhus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'2.2'!$A$31:$A$50</c:f>
              <c:numCache>
                <c:formatCode>General</c:formatCode>
                <c:ptCount val="2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  <c:pt idx="19">
                  <c:v>2027</c:v>
                </c:pt>
              </c:numCache>
            </c:numRef>
          </c:cat>
          <c:val>
            <c:numRef>
              <c:f>'2.2'!$L$31:$L$50</c:f>
              <c:numCache>
                <c:formatCode>0.0</c:formatCode>
                <c:ptCount val="20"/>
                <c:pt idx="0">
                  <c:v>2.9863200265700001</c:v>
                </c:pt>
                <c:pt idx="1">
                  <c:v>3.1140358740800003</c:v>
                </c:pt>
                <c:pt idx="2">
                  <c:v>2.7630959289799994</c:v>
                </c:pt>
                <c:pt idx="3">
                  <c:v>3.9957511915900001</c:v>
                </c:pt>
                <c:pt idx="4">
                  <c:v>4.5389305428099993</c:v>
                </c:pt>
                <c:pt idx="5">
                  <c:v>3.93847069132</c:v>
                </c:pt>
                <c:pt idx="6">
                  <c:v>5.2848164898199999</c:v>
                </c:pt>
                <c:pt idx="7">
                  <c:v>7.4226715522999998</c:v>
                </c:pt>
                <c:pt idx="8">
                  <c:v>10.514546301059999</c:v>
                </c:pt>
                <c:pt idx="9">
                  <c:v>12.5072134254</c:v>
                </c:pt>
                <c:pt idx="10">
                  <c:v>14.13633775213</c:v>
                </c:pt>
                <c:pt idx="11">
                  <c:v>13.796236379029999</c:v>
                </c:pt>
                <c:pt idx="12">
                  <c:v>10.133427378210001</c:v>
                </c:pt>
                <c:pt idx="13">
                  <c:v>13.252085885510002</c:v>
                </c:pt>
                <c:pt idx="14">
                  <c:v>14.516703644670001</c:v>
                </c:pt>
                <c:pt idx="15">
                  <c:v>12.286736668589999</c:v>
                </c:pt>
                <c:pt idx="16">
                  <c:v>7.3729029589600001</c:v>
                </c:pt>
                <c:pt idx="17">
                  <c:v>6.54155068682</c:v>
                </c:pt>
                <c:pt idx="18">
                  <c:v>9.4191816224300009</c:v>
                </c:pt>
                <c:pt idx="19">
                  <c:v>10.689725732389999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0C-439C-9B70-3F733E21E373}"/>
            </c:ext>
          </c:extLst>
        </c:ser>
        <c:ser>
          <c:idx val="1"/>
          <c:order val="1"/>
          <c:tx>
            <c:strRef>
              <c:f>'2.2'!$M$30</c:f>
              <c:strCache>
                <c:ptCount val="1"/>
                <c:pt idx="0">
                  <c:v>Private yrkesbygg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'2.2'!$A$31:$A$50</c:f>
              <c:numCache>
                <c:formatCode>General</c:formatCode>
                <c:ptCount val="2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  <c:pt idx="19">
                  <c:v>2027</c:v>
                </c:pt>
              </c:numCache>
            </c:numRef>
          </c:cat>
          <c:val>
            <c:numRef>
              <c:f>'2.2'!$M$31:$M$50</c:f>
              <c:numCache>
                <c:formatCode>0.0</c:formatCode>
                <c:ptCount val="20"/>
                <c:pt idx="0">
                  <c:v>4.4921687720699994</c:v>
                </c:pt>
                <c:pt idx="1">
                  <c:v>5.71780453482</c:v>
                </c:pt>
                <c:pt idx="2">
                  <c:v>4.1462917381399995</c:v>
                </c:pt>
                <c:pt idx="3">
                  <c:v>2.5374375827</c:v>
                </c:pt>
                <c:pt idx="4">
                  <c:v>2.8015490537900001</c:v>
                </c:pt>
                <c:pt idx="5">
                  <c:v>2.99353217661</c:v>
                </c:pt>
                <c:pt idx="6">
                  <c:v>2.9430778629200005</c:v>
                </c:pt>
                <c:pt idx="7">
                  <c:v>2.6553195667399998</c:v>
                </c:pt>
                <c:pt idx="8">
                  <c:v>3.1759799602299998</c:v>
                </c:pt>
                <c:pt idx="9">
                  <c:v>4.2992628742299992</c:v>
                </c:pt>
                <c:pt idx="10">
                  <c:v>3.6850316350499996</c:v>
                </c:pt>
                <c:pt idx="11">
                  <c:v>2.7834096752899988</c:v>
                </c:pt>
                <c:pt idx="12">
                  <c:v>4.2705421664600003</c:v>
                </c:pt>
                <c:pt idx="13">
                  <c:v>6.519034242470001</c:v>
                </c:pt>
                <c:pt idx="14">
                  <c:v>6.1754487364200008</c:v>
                </c:pt>
                <c:pt idx="15">
                  <c:v>6.0602272455000001</c:v>
                </c:pt>
                <c:pt idx="16">
                  <c:v>5.1397148900000014</c:v>
                </c:pt>
                <c:pt idx="17">
                  <c:v>5.4374610127500009</c:v>
                </c:pt>
                <c:pt idx="18">
                  <c:v>5.4841454684599995</c:v>
                </c:pt>
                <c:pt idx="19">
                  <c:v>4.9447685119300013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00C-439C-9B70-3F733E21E373}"/>
            </c:ext>
          </c:extLst>
        </c:ser>
        <c:ser>
          <c:idx val="2"/>
          <c:order val="2"/>
          <c:tx>
            <c:strRef>
              <c:f>'2.2'!$N$30</c:f>
              <c:strCache>
                <c:ptCount val="1"/>
                <c:pt idx="0">
                  <c:v>Offentlige yrkesbygg</c:v>
                </c:pt>
              </c:strCache>
            </c:strRef>
          </c:tx>
          <c:spPr>
            <a:solidFill>
              <a:schemeClr val="accent2">
                <a:lumMod val="50000"/>
              </a:schemeClr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'2.2'!$A$31:$A$50</c:f>
              <c:numCache>
                <c:formatCode>General</c:formatCode>
                <c:ptCount val="2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  <c:pt idx="19">
                  <c:v>2027</c:v>
                </c:pt>
              </c:numCache>
            </c:numRef>
          </c:cat>
          <c:val>
            <c:numRef>
              <c:f>'2.2'!$N$31:$N$50</c:f>
              <c:numCache>
                <c:formatCode>0.0</c:formatCode>
                <c:ptCount val="20"/>
                <c:pt idx="0">
                  <c:v>0.72090548485000006</c:v>
                </c:pt>
                <c:pt idx="1">
                  <c:v>0.98119667048999981</c:v>
                </c:pt>
                <c:pt idx="2">
                  <c:v>1.1254657616100001</c:v>
                </c:pt>
                <c:pt idx="3">
                  <c:v>1.4036400817799997</c:v>
                </c:pt>
                <c:pt idx="4">
                  <c:v>1.3696488345600002</c:v>
                </c:pt>
                <c:pt idx="5">
                  <c:v>1.98143093872</c:v>
                </c:pt>
                <c:pt idx="6">
                  <c:v>1.9776167628200001</c:v>
                </c:pt>
                <c:pt idx="7">
                  <c:v>2.5960456230900002</c:v>
                </c:pt>
                <c:pt idx="8">
                  <c:v>2.5337128968699996</c:v>
                </c:pt>
                <c:pt idx="9">
                  <c:v>2.9944885998599995</c:v>
                </c:pt>
                <c:pt idx="10">
                  <c:v>3.3163043893700004</c:v>
                </c:pt>
                <c:pt idx="11">
                  <c:v>3.6476667899999997</c:v>
                </c:pt>
                <c:pt idx="12">
                  <c:v>4.8723927849799997</c:v>
                </c:pt>
                <c:pt idx="13">
                  <c:v>6.7963301170100001</c:v>
                </c:pt>
                <c:pt idx="14">
                  <c:v>5.2176924198599988</c:v>
                </c:pt>
                <c:pt idx="15">
                  <c:v>2.47796411707</c:v>
                </c:pt>
                <c:pt idx="16">
                  <c:v>2.9391098719600004</c:v>
                </c:pt>
                <c:pt idx="17">
                  <c:v>3.859162068469999</c:v>
                </c:pt>
                <c:pt idx="18">
                  <c:v>3.5878237661200005</c:v>
                </c:pt>
                <c:pt idx="19">
                  <c:v>3.40437917156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00C-439C-9B70-3F733E21E3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1163372856"/>
        <c:axId val="1163373840"/>
      </c:barChart>
      <c:catAx>
        <c:axId val="116337285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163373840"/>
        <c:crosses val="autoZero"/>
        <c:auto val="1"/>
        <c:lblAlgn val="ctr"/>
        <c:lblOffset val="100"/>
        <c:noMultiLvlLbl val="0"/>
      </c:catAx>
      <c:valAx>
        <c:axId val="1163373840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1633728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>
        <a:lumMod val="95000"/>
      </a:schemeClr>
    </a:solidFill>
    <a:ln w="9525" cap="flat" cmpd="sng" algn="ctr">
      <a:solidFill>
        <a:schemeClr val="accent2">
          <a:lumMod val="75000"/>
        </a:schemeClr>
      </a:solidFill>
      <a:round/>
    </a:ln>
    <a:effectLst/>
  </c:spPr>
  <c:txPr>
    <a:bodyPr/>
    <a:lstStyle/>
    <a:p>
      <a:pPr>
        <a:defRPr sz="1200"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'2.2'!$Q$30</c:f>
              <c:strCache>
                <c:ptCount val="1"/>
                <c:pt idx="0">
                  <c:v>Leiligheter og småhus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'2.2'!$A$31:$A$50</c:f>
              <c:numCache>
                <c:formatCode>General</c:formatCode>
                <c:ptCount val="2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  <c:pt idx="19">
                  <c:v>2027</c:v>
                </c:pt>
              </c:numCache>
            </c:numRef>
          </c:cat>
          <c:val>
            <c:numRef>
              <c:f>'2.2'!$Q$31:$Q$50</c:f>
              <c:numCache>
                <c:formatCode>0.0</c:formatCode>
                <c:ptCount val="20"/>
                <c:pt idx="0">
                  <c:v>4.0974730935399997</c:v>
                </c:pt>
                <c:pt idx="1">
                  <c:v>2.6120806486300001</c:v>
                </c:pt>
                <c:pt idx="2">
                  <c:v>3.5322048002400002</c:v>
                </c:pt>
                <c:pt idx="3">
                  <c:v>5.2222493891299999</c:v>
                </c:pt>
                <c:pt idx="4">
                  <c:v>6.3714894968799998</c:v>
                </c:pt>
                <c:pt idx="5">
                  <c:v>5.5235987573400003</c:v>
                </c:pt>
                <c:pt idx="6">
                  <c:v>6.39778365004</c:v>
                </c:pt>
                <c:pt idx="7">
                  <c:v>8.1987306685500005</c:v>
                </c:pt>
                <c:pt idx="8">
                  <c:v>11.19702667088</c:v>
                </c:pt>
                <c:pt idx="9">
                  <c:v>14.738965145610001</c:v>
                </c:pt>
                <c:pt idx="10">
                  <c:v>18.481864359380001</c:v>
                </c:pt>
                <c:pt idx="11">
                  <c:v>19.700940641380001</c:v>
                </c:pt>
                <c:pt idx="12">
                  <c:v>17.391274702489998</c:v>
                </c:pt>
                <c:pt idx="13">
                  <c:v>16.8884436102</c:v>
                </c:pt>
                <c:pt idx="14">
                  <c:v>20.294677086259998</c:v>
                </c:pt>
                <c:pt idx="15">
                  <c:v>16.95978054111</c:v>
                </c:pt>
                <c:pt idx="16">
                  <c:v>9.2556049307900015</c:v>
                </c:pt>
                <c:pt idx="17">
                  <c:v>10.206262219520001</c:v>
                </c:pt>
                <c:pt idx="18">
                  <c:v>12.60099679739</c:v>
                </c:pt>
                <c:pt idx="19">
                  <c:v>14.3483647735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8C-4E95-AF6D-DD3B105B3D07}"/>
            </c:ext>
          </c:extLst>
        </c:ser>
        <c:ser>
          <c:idx val="1"/>
          <c:order val="1"/>
          <c:tx>
            <c:strRef>
              <c:f>'2.2'!$R$30</c:f>
              <c:strCache>
                <c:ptCount val="1"/>
                <c:pt idx="0">
                  <c:v>Private yrkesbygg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'2.2'!$A$31:$A$50</c:f>
              <c:numCache>
                <c:formatCode>General</c:formatCode>
                <c:ptCount val="2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  <c:pt idx="19">
                  <c:v>2027</c:v>
                </c:pt>
              </c:numCache>
            </c:numRef>
          </c:cat>
          <c:val>
            <c:numRef>
              <c:f>'2.2'!$R$31:$R$50</c:f>
              <c:numCache>
                <c:formatCode>0.0</c:formatCode>
                <c:ptCount val="20"/>
                <c:pt idx="0">
                  <c:v>4.14415344878</c:v>
                </c:pt>
                <c:pt idx="1">
                  <c:v>3.8148784295999998</c:v>
                </c:pt>
                <c:pt idx="2">
                  <c:v>3.4308018882700004</c:v>
                </c:pt>
                <c:pt idx="3">
                  <c:v>3.5467947631699994</c:v>
                </c:pt>
                <c:pt idx="4">
                  <c:v>4.4169357991399991</c:v>
                </c:pt>
                <c:pt idx="5">
                  <c:v>4.889326349790001</c:v>
                </c:pt>
                <c:pt idx="6">
                  <c:v>4.5982113991199993</c:v>
                </c:pt>
                <c:pt idx="7">
                  <c:v>3.8842874368399998</c:v>
                </c:pt>
                <c:pt idx="8">
                  <c:v>4.60701859025</c:v>
                </c:pt>
                <c:pt idx="9">
                  <c:v>7.289915238929999</c:v>
                </c:pt>
                <c:pt idx="10">
                  <c:v>8.1041306113799987</c:v>
                </c:pt>
                <c:pt idx="11">
                  <c:v>11.843652085970001</c:v>
                </c:pt>
                <c:pt idx="12">
                  <c:v>15.093673554610003</c:v>
                </c:pt>
                <c:pt idx="13">
                  <c:v>10.455659593779998</c:v>
                </c:pt>
                <c:pt idx="14">
                  <c:v>9.4914795583</c:v>
                </c:pt>
                <c:pt idx="15">
                  <c:v>13.241266594619999</c:v>
                </c:pt>
                <c:pt idx="16">
                  <c:v>12.122600766900002</c:v>
                </c:pt>
                <c:pt idx="17">
                  <c:v>14.042537261810004</c:v>
                </c:pt>
                <c:pt idx="18">
                  <c:v>12.071236887549999</c:v>
                </c:pt>
                <c:pt idx="19">
                  <c:v>11.25055888794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D8C-4E95-AF6D-DD3B105B3D07}"/>
            </c:ext>
          </c:extLst>
        </c:ser>
        <c:ser>
          <c:idx val="2"/>
          <c:order val="2"/>
          <c:tx>
            <c:strRef>
              <c:f>'2.2'!$S$30</c:f>
              <c:strCache>
                <c:ptCount val="1"/>
                <c:pt idx="0">
                  <c:v>Offentlige yrkesbygg</c:v>
                </c:pt>
              </c:strCache>
            </c:strRef>
          </c:tx>
          <c:spPr>
            <a:solidFill>
              <a:schemeClr val="accent2">
                <a:lumMod val="50000"/>
              </a:schemeClr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'2.2'!$A$31:$A$50</c:f>
              <c:numCache>
                <c:formatCode>General</c:formatCode>
                <c:ptCount val="2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  <c:pt idx="19">
                  <c:v>2027</c:v>
                </c:pt>
              </c:numCache>
            </c:numRef>
          </c:cat>
          <c:val>
            <c:numRef>
              <c:f>'2.2'!$S$31:$S$50</c:f>
              <c:numCache>
                <c:formatCode>0.0</c:formatCode>
                <c:ptCount val="20"/>
                <c:pt idx="0">
                  <c:v>1.4586476124900005</c:v>
                </c:pt>
                <c:pt idx="1">
                  <c:v>0.90647364236000005</c:v>
                </c:pt>
                <c:pt idx="2">
                  <c:v>1.1767884905300001</c:v>
                </c:pt>
                <c:pt idx="3">
                  <c:v>1.7432277269799998</c:v>
                </c:pt>
                <c:pt idx="4">
                  <c:v>2.1933380771600004</c:v>
                </c:pt>
                <c:pt idx="5">
                  <c:v>1.9805478393600002</c:v>
                </c:pt>
                <c:pt idx="6">
                  <c:v>2.17613825293</c:v>
                </c:pt>
                <c:pt idx="7">
                  <c:v>3.2623909573100005</c:v>
                </c:pt>
                <c:pt idx="8">
                  <c:v>3.1969808578300007</c:v>
                </c:pt>
                <c:pt idx="9">
                  <c:v>3.7278097334399996</c:v>
                </c:pt>
                <c:pt idx="10">
                  <c:v>4.5558993261900005</c:v>
                </c:pt>
                <c:pt idx="11">
                  <c:v>5.6678091117300005</c:v>
                </c:pt>
                <c:pt idx="12">
                  <c:v>7.5482140276500003</c:v>
                </c:pt>
                <c:pt idx="13">
                  <c:v>7.5265148678100005</c:v>
                </c:pt>
                <c:pt idx="14">
                  <c:v>8.5767528024399997</c:v>
                </c:pt>
                <c:pt idx="15">
                  <c:v>7.6582963031399993</c:v>
                </c:pt>
                <c:pt idx="16">
                  <c:v>5.4888234701500007</c:v>
                </c:pt>
                <c:pt idx="17">
                  <c:v>5.0904871646000007</c:v>
                </c:pt>
                <c:pt idx="18">
                  <c:v>6.6449068874799986</c:v>
                </c:pt>
                <c:pt idx="19">
                  <c:v>6.9623110433299988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D8C-4E95-AF6D-DD3B105B3D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1163372856"/>
        <c:axId val="1163373840"/>
      </c:barChart>
      <c:catAx>
        <c:axId val="116337285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163373840"/>
        <c:crosses val="autoZero"/>
        <c:auto val="1"/>
        <c:lblAlgn val="ctr"/>
        <c:lblOffset val="100"/>
        <c:noMultiLvlLbl val="0"/>
      </c:catAx>
      <c:valAx>
        <c:axId val="1163373840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1633728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>
        <a:lumMod val="95000"/>
      </a:schemeClr>
    </a:solidFill>
    <a:ln w="9525" cap="flat" cmpd="sng" algn="ctr">
      <a:solidFill>
        <a:schemeClr val="accent2">
          <a:lumMod val="75000"/>
        </a:schemeClr>
      </a:solidFill>
      <a:round/>
    </a:ln>
    <a:effectLst/>
  </c:spPr>
  <c:txPr>
    <a:bodyPr/>
    <a:lstStyle/>
    <a:p>
      <a:pPr>
        <a:defRPr sz="1200"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'2.2'!$V$30</c:f>
              <c:strCache>
                <c:ptCount val="1"/>
                <c:pt idx="0">
                  <c:v>Leiligheter og småhus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'2.2'!$A$31:$A$50</c:f>
              <c:numCache>
                <c:formatCode>General</c:formatCode>
                <c:ptCount val="2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  <c:pt idx="19">
                  <c:v>2027</c:v>
                </c:pt>
              </c:numCache>
            </c:numRef>
          </c:cat>
          <c:val>
            <c:numRef>
              <c:f>'2.2'!$V$31:$V$50</c:f>
              <c:numCache>
                <c:formatCode>0.0</c:formatCode>
                <c:ptCount val="20"/>
                <c:pt idx="0">
                  <c:v>8.0130673512600001</c:v>
                </c:pt>
                <c:pt idx="1">
                  <c:v>6.3490692818999985</c:v>
                </c:pt>
                <c:pt idx="2">
                  <c:v>6.8176618336600008</c:v>
                </c:pt>
                <c:pt idx="3">
                  <c:v>10.130202737600001</c:v>
                </c:pt>
                <c:pt idx="4">
                  <c:v>11.584669728320005</c:v>
                </c:pt>
                <c:pt idx="5">
                  <c:v>12.314616141779997</c:v>
                </c:pt>
                <c:pt idx="6">
                  <c:v>14.646082027330001</c:v>
                </c:pt>
                <c:pt idx="7">
                  <c:v>22.438082827679999</c:v>
                </c:pt>
                <c:pt idx="8">
                  <c:v>35.625365018359986</c:v>
                </c:pt>
                <c:pt idx="9">
                  <c:v>48.898119501339998</c:v>
                </c:pt>
                <c:pt idx="10">
                  <c:v>46.380440554869992</c:v>
                </c:pt>
                <c:pt idx="11">
                  <c:v>39.905264183990006</c:v>
                </c:pt>
                <c:pt idx="12">
                  <c:v>41.229480967280004</c:v>
                </c:pt>
                <c:pt idx="13">
                  <c:v>46.003184665970011</c:v>
                </c:pt>
                <c:pt idx="14">
                  <c:v>60.108606157370033</c:v>
                </c:pt>
                <c:pt idx="15">
                  <c:v>48.93609197725003</c:v>
                </c:pt>
                <c:pt idx="16">
                  <c:v>23.592836998720006</c:v>
                </c:pt>
                <c:pt idx="17">
                  <c:v>20.840162796089995</c:v>
                </c:pt>
                <c:pt idx="18">
                  <c:v>26.814486329769988</c:v>
                </c:pt>
                <c:pt idx="19">
                  <c:v>36.411229846239998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3B-4FAE-86B3-3DA40834D585}"/>
            </c:ext>
          </c:extLst>
        </c:ser>
        <c:ser>
          <c:idx val="1"/>
          <c:order val="1"/>
          <c:tx>
            <c:strRef>
              <c:f>'2.2'!$W$30</c:f>
              <c:strCache>
                <c:ptCount val="1"/>
                <c:pt idx="0">
                  <c:v>Private yrkesbygg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'2.2'!$A$31:$A$50</c:f>
              <c:numCache>
                <c:formatCode>General</c:formatCode>
                <c:ptCount val="2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  <c:pt idx="19">
                  <c:v>2027</c:v>
                </c:pt>
              </c:numCache>
            </c:numRef>
          </c:cat>
          <c:val>
            <c:numRef>
              <c:f>'2.2'!$W$31:$W$50</c:f>
              <c:numCache>
                <c:formatCode>0.0</c:formatCode>
                <c:ptCount val="20"/>
                <c:pt idx="0">
                  <c:v>19.948496417159983</c:v>
                </c:pt>
                <c:pt idx="1">
                  <c:v>17.178871507800004</c:v>
                </c:pt>
                <c:pt idx="2">
                  <c:v>14.43996837328001</c:v>
                </c:pt>
                <c:pt idx="3">
                  <c:v>16.88685036116</c:v>
                </c:pt>
                <c:pt idx="4">
                  <c:v>20.951203805540004</c:v>
                </c:pt>
                <c:pt idx="5">
                  <c:v>19.045699569140002</c:v>
                </c:pt>
                <c:pt idx="6">
                  <c:v>20.941020970350014</c:v>
                </c:pt>
                <c:pt idx="7">
                  <c:v>21.929046841029997</c:v>
                </c:pt>
                <c:pt idx="8">
                  <c:v>23.962539547689996</c:v>
                </c:pt>
                <c:pt idx="9">
                  <c:v>26.136962552319986</c:v>
                </c:pt>
                <c:pt idx="10">
                  <c:v>28.404271283439986</c:v>
                </c:pt>
                <c:pt idx="11">
                  <c:v>33.804211199310018</c:v>
                </c:pt>
                <c:pt idx="12">
                  <c:v>34.257461781260027</c:v>
                </c:pt>
                <c:pt idx="13">
                  <c:v>39.526964077060008</c:v>
                </c:pt>
                <c:pt idx="14">
                  <c:v>56.837370863169987</c:v>
                </c:pt>
                <c:pt idx="15">
                  <c:v>56.685010690629973</c:v>
                </c:pt>
                <c:pt idx="16">
                  <c:v>55.451195690319992</c:v>
                </c:pt>
                <c:pt idx="17">
                  <c:v>43.659286965039975</c:v>
                </c:pt>
                <c:pt idx="18">
                  <c:v>45.344884505820033</c:v>
                </c:pt>
                <c:pt idx="19">
                  <c:v>42.021941772429955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13B-4FAE-86B3-3DA40834D585}"/>
            </c:ext>
          </c:extLst>
        </c:ser>
        <c:ser>
          <c:idx val="2"/>
          <c:order val="2"/>
          <c:tx>
            <c:strRef>
              <c:f>'2.2'!$X$30</c:f>
              <c:strCache>
                <c:ptCount val="1"/>
                <c:pt idx="0">
                  <c:v>Offentlige yrkesbygg</c:v>
                </c:pt>
              </c:strCache>
            </c:strRef>
          </c:tx>
          <c:spPr>
            <a:solidFill>
              <a:schemeClr val="accent2">
                <a:lumMod val="50000"/>
              </a:schemeClr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'2.2'!$A$31:$A$50</c:f>
              <c:numCache>
                <c:formatCode>General</c:formatCode>
                <c:ptCount val="2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  <c:pt idx="19">
                  <c:v>2027</c:v>
                </c:pt>
              </c:numCache>
            </c:numRef>
          </c:cat>
          <c:val>
            <c:numRef>
              <c:f>'2.2'!$X$31:$X$50</c:f>
              <c:numCache>
                <c:formatCode>0.0</c:formatCode>
                <c:ptCount val="20"/>
                <c:pt idx="0">
                  <c:v>6.7079864938700045</c:v>
                </c:pt>
                <c:pt idx="1">
                  <c:v>7.6043506493100033</c:v>
                </c:pt>
                <c:pt idx="2">
                  <c:v>7.9741582993799991</c:v>
                </c:pt>
                <c:pt idx="3">
                  <c:v>7.9268065535300014</c:v>
                </c:pt>
                <c:pt idx="4">
                  <c:v>8.1716035893499939</c:v>
                </c:pt>
                <c:pt idx="5">
                  <c:v>8.3783229635400005</c:v>
                </c:pt>
                <c:pt idx="6">
                  <c:v>9.4031293357799903</c:v>
                </c:pt>
                <c:pt idx="7">
                  <c:v>11.95288248001</c:v>
                </c:pt>
                <c:pt idx="8">
                  <c:v>14.299765398859996</c:v>
                </c:pt>
                <c:pt idx="9">
                  <c:v>16.442601287159992</c:v>
                </c:pt>
                <c:pt idx="10">
                  <c:v>20.359199074120003</c:v>
                </c:pt>
                <c:pt idx="11">
                  <c:v>22.170422492119982</c:v>
                </c:pt>
                <c:pt idx="12">
                  <c:v>23.12755943356002</c:v>
                </c:pt>
                <c:pt idx="13">
                  <c:v>23.738945102690007</c:v>
                </c:pt>
                <c:pt idx="14">
                  <c:v>24.979683196290011</c:v>
                </c:pt>
                <c:pt idx="15">
                  <c:v>23.838192313859988</c:v>
                </c:pt>
                <c:pt idx="16">
                  <c:v>23.703033868630001</c:v>
                </c:pt>
                <c:pt idx="17">
                  <c:v>22.130559575189995</c:v>
                </c:pt>
                <c:pt idx="18">
                  <c:v>21.464622555619982</c:v>
                </c:pt>
                <c:pt idx="19">
                  <c:v>21.227634484740001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13B-4FAE-86B3-3DA40834D5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1163372856"/>
        <c:axId val="1163373840"/>
      </c:barChart>
      <c:catAx>
        <c:axId val="116337285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163373840"/>
        <c:crosses val="autoZero"/>
        <c:auto val="1"/>
        <c:lblAlgn val="ctr"/>
        <c:lblOffset val="100"/>
        <c:noMultiLvlLbl val="0"/>
      </c:catAx>
      <c:valAx>
        <c:axId val="1163373840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1633728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>
        <a:lumMod val="95000"/>
      </a:schemeClr>
    </a:solidFill>
    <a:ln w="9525" cap="flat" cmpd="sng" algn="ctr">
      <a:solidFill>
        <a:schemeClr val="accent2">
          <a:lumMod val="75000"/>
        </a:schemeClr>
      </a:solidFill>
      <a:round/>
    </a:ln>
    <a:effectLst/>
  </c:spPr>
  <c:txPr>
    <a:bodyPr/>
    <a:lstStyle/>
    <a:p>
      <a:pPr>
        <a:defRPr sz="1200"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'1.1'!$H$55</c:f>
              <c:strCache>
                <c:ptCount val="1"/>
                <c:pt idx="0">
                  <c:v>Leiligheter og småhus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bg1"/>
              </a:solidFill>
            </a:ln>
            <a:effectLst/>
          </c:spPr>
          <c:invertIfNegative val="0"/>
          <c:dPt>
            <c:idx val="8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933E-4E72-92F1-24CB20F0A5E6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933E-4E72-92F1-24CB20F0A5E6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933E-4E72-92F1-24CB20F0A5E6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933E-4E72-92F1-24CB20F0A5E6}"/>
              </c:ext>
            </c:extLst>
          </c:dPt>
          <c:cat>
            <c:numRef>
              <c:f>'1.1'!$A$59:$A$75</c:f>
              <c:numCache>
                <c:formatCode>General</c:formatCode>
                <c:ptCount val="17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  <c:pt idx="15">
                  <c:v>2026</c:v>
                </c:pt>
                <c:pt idx="16">
                  <c:v>2027</c:v>
                </c:pt>
              </c:numCache>
            </c:numRef>
          </c:cat>
          <c:val>
            <c:numRef>
              <c:f>'1.1'!$H$59:$H$75</c:f>
              <c:numCache>
                <c:formatCode>_-* #\ ##0_-;\-* #\ ##0_-;_-* "-"??_-;_-@_-</c:formatCode>
                <c:ptCount val="17"/>
                <c:pt idx="0">
                  <c:v>39.610607057672048</c:v>
                </c:pt>
                <c:pt idx="1">
                  <c:v>45.777771042186416</c:v>
                </c:pt>
                <c:pt idx="2">
                  <c:v>49.290348701560468</c:v>
                </c:pt>
                <c:pt idx="3">
                  <c:v>59.549807119694044</c:v>
                </c:pt>
                <c:pt idx="4">
                  <c:v>76.804452614671305</c:v>
                </c:pt>
                <c:pt idx="5">
                  <c:v>105.44044667730094</c:v>
                </c:pt>
                <c:pt idx="6">
                  <c:v>135.62133082441767</c:v>
                </c:pt>
                <c:pt idx="7">
                  <c:v>135.51531887793573</c:v>
                </c:pt>
                <c:pt idx="8">
                  <c:v>117.08050245462192</c:v>
                </c:pt>
                <c:pt idx="9">
                  <c:v>112.03042284188813</c:v>
                </c:pt>
                <c:pt idx="10">
                  <c:v>130.66111645559019</c:v>
                </c:pt>
                <c:pt idx="11">
                  <c:v>164.93120091371969</c:v>
                </c:pt>
                <c:pt idx="12">
                  <c:v>130.66685828499394</c:v>
                </c:pt>
                <c:pt idx="13">
                  <c:v>72.784479364143266</c:v>
                </c:pt>
                <c:pt idx="14">
                  <c:v>74.213430932453363</c:v>
                </c:pt>
                <c:pt idx="15">
                  <c:v>92.215705460681662</c:v>
                </c:pt>
                <c:pt idx="16">
                  <c:v>107.27304882515298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33E-4E72-92F1-24CB20F0A5E6}"/>
            </c:ext>
          </c:extLst>
        </c:ser>
        <c:ser>
          <c:idx val="1"/>
          <c:order val="1"/>
          <c:tx>
            <c:strRef>
              <c:f>'1.1'!$I$55</c:f>
              <c:strCache>
                <c:ptCount val="1"/>
                <c:pt idx="0">
                  <c:v>Private yrkesbygg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bg1"/>
              </a:solidFill>
            </a:ln>
            <a:effectLst/>
          </c:spPr>
          <c:invertIfNegative val="0"/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933E-4E72-92F1-24CB20F0A5E6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933E-4E72-92F1-24CB20F0A5E6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933E-4E72-92F1-24CB20F0A5E6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933E-4E72-92F1-24CB20F0A5E6}"/>
              </c:ext>
            </c:extLst>
          </c:dPt>
          <c:cat>
            <c:numRef>
              <c:f>'1.1'!$A$59:$A$75</c:f>
              <c:numCache>
                <c:formatCode>General</c:formatCode>
                <c:ptCount val="17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  <c:pt idx="15">
                  <c:v>2026</c:v>
                </c:pt>
                <c:pt idx="16">
                  <c:v>2027</c:v>
                </c:pt>
              </c:numCache>
            </c:numRef>
          </c:cat>
          <c:val>
            <c:numRef>
              <c:f>'1.1'!$I$59:$I$75</c:f>
              <c:numCache>
                <c:formatCode>_-* #\ ##0_-;\-* #\ ##0_-;_-* "-"??_-;_-@_-</c:formatCode>
                <c:ptCount val="17"/>
                <c:pt idx="0">
                  <c:v>34.677232065977066</c:v>
                </c:pt>
                <c:pt idx="1">
                  <c:v>45.344798403169634</c:v>
                </c:pt>
                <c:pt idx="2">
                  <c:v>44.889045650891006</c:v>
                </c:pt>
                <c:pt idx="3">
                  <c:v>41.756628065886304</c:v>
                </c:pt>
                <c:pt idx="4">
                  <c:v>42.237403769272696</c:v>
                </c:pt>
                <c:pt idx="5">
                  <c:v>46.372962594789108</c:v>
                </c:pt>
                <c:pt idx="6">
                  <c:v>56.644567048733137</c:v>
                </c:pt>
                <c:pt idx="7">
                  <c:v>58.093567883728753</c:v>
                </c:pt>
                <c:pt idx="8">
                  <c:v>66.363498069387759</c:v>
                </c:pt>
                <c:pt idx="9">
                  <c:v>71.907108821294571</c:v>
                </c:pt>
                <c:pt idx="10">
                  <c:v>73.231847295930322</c:v>
                </c:pt>
                <c:pt idx="11">
                  <c:v>97.149671892199763</c:v>
                </c:pt>
                <c:pt idx="12">
                  <c:v>104.52365407260389</c:v>
                </c:pt>
                <c:pt idx="13">
                  <c:v>96.537627531735907</c:v>
                </c:pt>
                <c:pt idx="14">
                  <c:v>83.087879836245179</c:v>
                </c:pt>
                <c:pt idx="15">
                  <c:v>81.395489650731349</c:v>
                </c:pt>
                <c:pt idx="16">
                  <c:v>77.331112070137337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933E-4E72-92F1-24CB20F0A5E6}"/>
            </c:ext>
          </c:extLst>
        </c:ser>
        <c:ser>
          <c:idx val="2"/>
          <c:order val="2"/>
          <c:tx>
            <c:strRef>
              <c:f>'1.1'!$J$55</c:f>
              <c:strCache>
                <c:ptCount val="1"/>
                <c:pt idx="0">
                  <c:v>Offentlige yrkesbygg</c:v>
                </c:pt>
              </c:strCache>
            </c:strRef>
          </c:tx>
          <c:spPr>
            <a:solidFill>
              <a:schemeClr val="accent2">
                <a:lumMod val="50000"/>
              </a:schemeClr>
            </a:solidFill>
            <a:ln>
              <a:solidFill>
                <a:schemeClr val="bg1"/>
              </a:solidFill>
            </a:ln>
            <a:effectLst/>
          </c:spPr>
          <c:invertIfNegative val="0"/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E-933E-4E72-92F1-24CB20F0A5E6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F-933E-4E72-92F1-24CB20F0A5E6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0-933E-4E72-92F1-24CB20F0A5E6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1-933E-4E72-92F1-24CB20F0A5E6}"/>
              </c:ext>
            </c:extLst>
          </c:dPt>
          <c:cat>
            <c:numRef>
              <c:f>'1.1'!$A$59:$A$75</c:f>
              <c:numCache>
                <c:formatCode>General</c:formatCode>
                <c:ptCount val="17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  <c:pt idx="15">
                  <c:v>2026</c:v>
                </c:pt>
                <c:pt idx="16">
                  <c:v>2027</c:v>
                </c:pt>
              </c:numCache>
            </c:numRef>
          </c:cat>
          <c:val>
            <c:numRef>
              <c:f>'1.1'!$J$59:$J$75</c:f>
              <c:numCache>
                <c:formatCode>_-* #\ ##0_-;\-* #\ ##0_-;_-* "-"??_-;_-@_-</c:formatCode>
                <c:ptCount val="17"/>
                <c:pt idx="0">
                  <c:v>18.081869674064009</c:v>
                </c:pt>
                <c:pt idx="1">
                  <c:v>17.860209320619859</c:v>
                </c:pt>
                <c:pt idx="2">
                  <c:v>18.077676381170374</c:v>
                </c:pt>
                <c:pt idx="3">
                  <c:v>22.405173844736694</c:v>
                </c:pt>
                <c:pt idx="4">
                  <c:v>28.799503635902642</c:v>
                </c:pt>
                <c:pt idx="5">
                  <c:v>31.657146728334602</c:v>
                </c:pt>
                <c:pt idx="6">
                  <c:v>37.473071567285764</c:v>
                </c:pt>
                <c:pt idx="7">
                  <c:v>43.159813375410209</c:v>
                </c:pt>
                <c:pt idx="8">
                  <c:v>46.904051582754057</c:v>
                </c:pt>
                <c:pt idx="9">
                  <c:v>48.40238007160405</c:v>
                </c:pt>
                <c:pt idx="10">
                  <c:v>51.321620899362749</c:v>
                </c:pt>
                <c:pt idx="11">
                  <c:v>53.121599837616152</c:v>
                </c:pt>
                <c:pt idx="12">
                  <c:v>45.765456158414906</c:v>
                </c:pt>
                <c:pt idx="13">
                  <c:v>42.722164587761839</c:v>
                </c:pt>
                <c:pt idx="14">
                  <c:v>41.931114026033356</c:v>
                </c:pt>
                <c:pt idx="15">
                  <c:v>42.948938180614256</c:v>
                </c:pt>
                <c:pt idx="16">
                  <c:v>43.207740456921513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933E-4E72-92F1-24CB20F0A5E6}"/>
            </c:ext>
          </c:extLst>
        </c:ser>
        <c:ser>
          <c:idx val="3"/>
          <c:order val="3"/>
          <c:tx>
            <c:strRef>
              <c:f>'1.1'!$K$55</c:f>
              <c:strCache>
                <c:ptCount val="1"/>
                <c:pt idx="0">
                  <c:v>Anlegg</c:v>
                </c:pt>
              </c:strCache>
            </c:strRef>
          </c:tx>
          <c:spPr>
            <a:solidFill>
              <a:schemeClr val="accent5"/>
            </a:solidFill>
            <a:ln>
              <a:solidFill>
                <a:schemeClr val="bg1"/>
              </a:solidFill>
            </a:ln>
          </c:spPr>
          <c:invertIfNegative val="0"/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3-933E-4E72-92F1-24CB20F0A5E6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4-933E-4E72-92F1-24CB20F0A5E6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5-933E-4E72-92F1-24CB20F0A5E6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6-933E-4E72-92F1-24CB20F0A5E6}"/>
              </c:ext>
            </c:extLst>
          </c:dPt>
          <c:cat>
            <c:numRef>
              <c:f>'1.1'!$A$59:$A$75</c:f>
              <c:numCache>
                <c:formatCode>General</c:formatCode>
                <c:ptCount val="17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  <c:pt idx="15">
                  <c:v>2026</c:v>
                </c:pt>
                <c:pt idx="16">
                  <c:v>2027</c:v>
                </c:pt>
              </c:numCache>
            </c:numRef>
          </c:cat>
          <c:val>
            <c:numRef>
              <c:f>'1.1'!$K$59:$K$75</c:f>
              <c:numCache>
                <c:formatCode>_-* #\ ##0_-;\-* #\ ##0_-;_-* "-"??_-;_-@_-</c:formatCode>
                <c:ptCount val="17"/>
                <c:pt idx="0">
                  <c:v>65.233013999999997</c:v>
                </c:pt>
                <c:pt idx="1">
                  <c:v>75.2687004</c:v>
                </c:pt>
                <c:pt idx="2">
                  <c:v>69.507862799999998</c:v>
                </c:pt>
                <c:pt idx="3">
                  <c:v>75.349735199999998</c:v>
                </c:pt>
                <c:pt idx="4">
                  <c:v>76.838881200000003</c:v>
                </c:pt>
                <c:pt idx="5">
                  <c:v>79.30465439999999</c:v>
                </c:pt>
                <c:pt idx="6">
                  <c:v>84.304606800000002</c:v>
                </c:pt>
                <c:pt idx="7">
                  <c:v>93.569936400000003</c:v>
                </c:pt>
                <c:pt idx="8">
                  <c:v>103.8634608</c:v>
                </c:pt>
                <c:pt idx="9">
                  <c:v>115.0346868</c:v>
                </c:pt>
                <c:pt idx="10">
                  <c:v>110.32940639999998</c:v>
                </c:pt>
                <c:pt idx="11">
                  <c:v>121.9742124</c:v>
                </c:pt>
                <c:pt idx="12">
                  <c:v>137.31715199999999</c:v>
                </c:pt>
                <c:pt idx="13">
                  <c:v>146.50565640000002</c:v>
                </c:pt>
                <c:pt idx="14">
                  <c:v>149.7747751661376</c:v>
                </c:pt>
                <c:pt idx="15">
                  <c:v>158.07061629730535</c:v>
                </c:pt>
                <c:pt idx="16">
                  <c:v>161.86147138092301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933E-4E72-92F1-24CB20F0A5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487767616"/>
        <c:axId val="487771928"/>
      </c:barChart>
      <c:catAx>
        <c:axId val="48776761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487771928"/>
        <c:crosses val="autoZero"/>
        <c:auto val="1"/>
        <c:lblAlgn val="ctr"/>
        <c:lblOffset val="100"/>
        <c:noMultiLvlLbl val="0"/>
      </c:catAx>
      <c:valAx>
        <c:axId val="487771928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487767616"/>
        <c:crosses val="autoZero"/>
        <c:crossBetween val="between"/>
      </c:valAx>
      <c:spPr>
        <a:solidFill>
          <a:schemeClr val="bg1">
            <a:lumMod val="95000"/>
          </a:schemeClr>
        </a:solidFill>
      </c:spPr>
    </c:plotArea>
    <c:legend>
      <c:legendPos val="b"/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nb-NO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</c:spPr>
  <c:txPr>
    <a:bodyPr/>
    <a:lstStyle/>
    <a:p>
      <a:pPr>
        <a:defRPr sz="1200"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'2.3'!$B$30</c:f>
              <c:strCache>
                <c:ptCount val="1"/>
                <c:pt idx="0">
                  <c:v>Leiligheter og småhus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'2.3'!$A$31:$A$50</c:f>
              <c:numCache>
                <c:formatCode>General</c:formatCode>
                <c:ptCount val="2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  <c:pt idx="19">
                  <c:v>2027</c:v>
                </c:pt>
              </c:numCache>
            </c:numRef>
          </c:cat>
          <c:val>
            <c:numRef>
              <c:f>'2.3'!$B$31:$B$50</c:f>
              <c:numCache>
                <c:formatCode>0.0</c:formatCode>
                <c:ptCount val="20"/>
                <c:pt idx="0">
                  <c:v>9.785561927209999</c:v>
                </c:pt>
                <c:pt idx="1">
                  <c:v>4.3999311415699998</c:v>
                </c:pt>
                <c:pt idx="2">
                  <c:v>2.8153926518899994</c:v>
                </c:pt>
                <c:pt idx="3">
                  <c:v>6.3177632123499992</c:v>
                </c:pt>
                <c:pt idx="4">
                  <c:v>7.1936634084799982</c:v>
                </c:pt>
                <c:pt idx="5">
                  <c:v>5.7377774730299995</c:v>
                </c:pt>
                <c:pt idx="6">
                  <c:v>5.6578558322599992</c:v>
                </c:pt>
                <c:pt idx="7">
                  <c:v>9.2196158157499966</c:v>
                </c:pt>
                <c:pt idx="8">
                  <c:v>14.921763745459998</c:v>
                </c:pt>
                <c:pt idx="9">
                  <c:v>19.571645311360001</c:v>
                </c:pt>
                <c:pt idx="10">
                  <c:v>18.005797923009997</c:v>
                </c:pt>
                <c:pt idx="11">
                  <c:v>19.826734471189994</c:v>
                </c:pt>
                <c:pt idx="12">
                  <c:v>23.036710854630005</c:v>
                </c:pt>
                <c:pt idx="13">
                  <c:v>23.303170747940001</c:v>
                </c:pt>
                <c:pt idx="14">
                  <c:v>28.640577117940001</c:v>
                </c:pt>
                <c:pt idx="15">
                  <c:v>24.126496562819995</c:v>
                </c:pt>
                <c:pt idx="16">
                  <c:v>17.780022075149997</c:v>
                </c:pt>
                <c:pt idx="17">
                  <c:v>15.79246734751</c:v>
                </c:pt>
                <c:pt idx="18">
                  <c:v>17.69527840177</c:v>
                </c:pt>
                <c:pt idx="19">
                  <c:v>19.330302607970005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5C-4883-B2B6-41B960EDDBBD}"/>
            </c:ext>
          </c:extLst>
        </c:ser>
        <c:ser>
          <c:idx val="1"/>
          <c:order val="1"/>
          <c:tx>
            <c:strRef>
              <c:f>'2.3'!$C$30</c:f>
              <c:strCache>
                <c:ptCount val="1"/>
                <c:pt idx="0">
                  <c:v>Private yrkesbygg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'2.3'!$A$31:$A$50</c:f>
              <c:numCache>
                <c:formatCode>General</c:formatCode>
                <c:ptCount val="2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  <c:pt idx="19">
                  <c:v>2027</c:v>
                </c:pt>
              </c:numCache>
            </c:numRef>
          </c:cat>
          <c:val>
            <c:numRef>
              <c:f>'2.3'!$C$31:$C$50</c:f>
              <c:numCache>
                <c:formatCode>0.0</c:formatCode>
                <c:ptCount val="20"/>
                <c:pt idx="0">
                  <c:v>12.490365357530001</c:v>
                </c:pt>
                <c:pt idx="1">
                  <c:v>13.680664756920004</c:v>
                </c:pt>
                <c:pt idx="2">
                  <c:v>9.2474070199200025</c:v>
                </c:pt>
                <c:pt idx="3">
                  <c:v>7.2648017633899986</c:v>
                </c:pt>
                <c:pt idx="4">
                  <c:v>8.1416647722699977</c:v>
                </c:pt>
                <c:pt idx="5">
                  <c:v>7.6864757398299988</c:v>
                </c:pt>
                <c:pt idx="6">
                  <c:v>7.0503236534900013</c:v>
                </c:pt>
                <c:pt idx="7">
                  <c:v>9.0798830953800014</c:v>
                </c:pt>
                <c:pt idx="8">
                  <c:v>9.7352423310699958</c:v>
                </c:pt>
                <c:pt idx="9">
                  <c:v>9.6149509899900014</c:v>
                </c:pt>
                <c:pt idx="10">
                  <c:v>8.5549128834599983</c:v>
                </c:pt>
                <c:pt idx="11">
                  <c:v>10.915979232770004</c:v>
                </c:pt>
                <c:pt idx="12">
                  <c:v>10.769488077350005</c:v>
                </c:pt>
                <c:pt idx="13">
                  <c:v>15.247797240340008</c:v>
                </c:pt>
                <c:pt idx="14">
                  <c:v>17.194069677530003</c:v>
                </c:pt>
                <c:pt idx="15">
                  <c:v>9.7464325347899958</c:v>
                </c:pt>
                <c:pt idx="16">
                  <c:v>9.0900554606999986</c:v>
                </c:pt>
                <c:pt idx="17">
                  <c:v>10.217615950460003</c:v>
                </c:pt>
                <c:pt idx="18">
                  <c:v>10.071815090809999</c:v>
                </c:pt>
                <c:pt idx="19">
                  <c:v>10.370703416360001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55C-4883-B2B6-41B960EDDBBD}"/>
            </c:ext>
          </c:extLst>
        </c:ser>
        <c:ser>
          <c:idx val="2"/>
          <c:order val="2"/>
          <c:tx>
            <c:strRef>
              <c:f>'2.3'!$D$30</c:f>
              <c:strCache>
                <c:ptCount val="1"/>
                <c:pt idx="0">
                  <c:v>Offentlige yrkesbygg</c:v>
                </c:pt>
              </c:strCache>
            </c:strRef>
          </c:tx>
          <c:spPr>
            <a:solidFill>
              <a:schemeClr val="accent2">
                <a:lumMod val="50000"/>
              </a:schemeClr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'2.3'!$A$31:$A$50</c:f>
              <c:numCache>
                <c:formatCode>General</c:formatCode>
                <c:ptCount val="2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  <c:pt idx="19">
                  <c:v>2027</c:v>
                </c:pt>
              </c:numCache>
            </c:numRef>
          </c:cat>
          <c:val>
            <c:numRef>
              <c:f>'2.3'!$D$31:$D$50</c:f>
              <c:numCache>
                <c:formatCode>0.0</c:formatCode>
                <c:ptCount val="20"/>
                <c:pt idx="0">
                  <c:v>2.3672768790500007</c:v>
                </c:pt>
                <c:pt idx="1">
                  <c:v>2.297482918790001</c:v>
                </c:pt>
                <c:pt idx="2">
                  <c:v>2.7861540872399999</c:v>
                </c:pt>
                <c:pt idx="3">
                  <c:v>4.1140698863899985</c:v>
                </c:pt>
                <c:pt idx="4">
                  <c:v>4.1994167700099982</c:v>
                </c:pt>
                <c:pt idx="5">
                  <c:v>5.2097393662299991</c:v>
                </c:pt>
                <c:pt idx="6">
                  <c:v>6.3872719199400017</c:v>
                </c:pt>
                <c:pt idx="7">
                  <c:v>4.3069992110600008</c:v>
                </c:pt>
                <c:pt idx="8">
                  <c:v>3.4739522438099995</c:v>
                </c:pt>
                <c:pt idx="9">
                  <c:v>3.6887670613699988</c:v>
                </c:pt>
                <c:pt idx="10">
                  <c:v>4.0973367006699997</c:v>
                </c:pt>
                <c:pt idx="11">
                  <c:v>4.4529333478299993</c:v>
                </c:pt>
                <c:pt idx="12">
                  <c:v>4.6251040245599988</c:v>
                </c:pt>
                <c:pt idx="13">
                  <c:v>5.6975615594100022</c:v>
                </c:pt>
                <c:pt idx="14">
                  <c:v>5.2837816819800025</c:v>
                </c:pt>
                <c:pt idx="15">
                  <c:v>5.9700778633199985</c:v>
                </c:pt>
                <c:pt idx="16">
                  <c:v>4.3008737505499974</c:v>
                </c:pt>
                <c:pt idx="17">
                  <c:v>3.7866936130300002</c:v>
                </c:pt>
                <c:pt idx="18">
                  <c:v>3.5129741129900003</c:v>
                </c:pt>
                <c:pt idx="19">
                  <c:v>3.6112764634300003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55C-4883-B2B6-41B960EDDB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1163372856"/>
        <c:axId val="1163373840"/>
      </c:barChart>
      <c:catAx>
        <c:axId val="116337285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163373840"/>
        <c:crosses val="autoZero"/>
        <c:auto val="1"/>
        <c:lblAlgn val="ctr"/>
        <c:lblOffset val="100"/>
        <c:noMultiLvlLbl val="0"/>
      </c:catAx>
      <c:valAx>
        <c:axId val="1163373840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1633728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>
        <a:lumMod val="95000"/>
      </a:schemeClr>
    </a:solidFill>
    <a:ln w="9525" cap="flat" cmpd="sng" algn="ctr">
      <a:solidFill>
        <a:schemeClr val="accent2">
          <a:lumMod val="75000"/>
        </a:schemeClr>
      </a:solidFill>
      <a:round/>
    </a:ln>
    <a:effectLst/>
  </c:spPr>
  <c:txPr>
    <a:bodyPr/>
    <a:lstStyle/>
    <a:p>
      <a:pPr>
        <a:defRPr sz="1200"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'2.3'!$G$30</c:f>
              <c:strCache>
                <c:ptCount val="1"/>
                <c:pt idx="0">
                  <c:v>Leiligheter og småhus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'2.3'!$A$31:$A$50</c:f>
              <c:numCache>
                <c:formatCode>General</c:formatCode>
                <c:ptCount val="2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  <c:pt idx="19">
                  <c:v>2027</c:v>
                </c:pt>
              </c:numCache>
            </c:numRef>
          </c:cat>
          <c:val>
            <c:numRef>
              <c:f>'2.3'!$G$31:$G$50</c:f>
              <c:numCache>
                <c:formatCode>0.0</c:formatCode>
                <c:ptCount val="20"/>
                <c:pt idx="0">
                  <c:v>7.5652106157200016</c:v>
                </c:pt>
                <c:pt idx="1">
                  <c:v>5.5090273919799992</c:v>
                </c:pt>
                <c:pt idx="2">
                  <c:v>3.9525457592299995</c:v>
                </c:pt>
                <c:pt idx="3">
                  <c:v>5.5157328968999995</c:v>
                </c:pt>
                <c:pt idx="4">
                  <c:v>6.8792971975100006</c:v>
                </c:pt>
                <c:pt idx="5">
                  <c:v>4.7599073883800003</c:v>
                </c:pt>
                <c:pt idx="6">
                  <c:v>3.9431657560899995</c:v>
                </c:pt>
                <c:pt idx="7">
                  <c:v>6.3472085260300011</c:v>
                </c:pt>
                <c:pt idx="8">
                  <c:v>8.4364556065600009</c:v>
                </c:pt>
                <c:pt idx="9">
                  <c:v>10.318305528150004</c:v>
                </c:pt>
                <c:pt idx="10">
                  <c:v>11.804635751120003</c:v>
                </c:pt>
                <c:pt idx="11">
                  <c:v>16.501376125419998</c:v>
                </c:pt>
                <c:pt idx="12">
                  <c:v>18.105574553039997</c:v>
                </c:pt>
                <c:pt idx="13">
                  <c:v>18.198751925630003</c:v>
                </c:pt>
                <c:pt idx="14">
                  <c:v>17.136894425849999</c:v>
                </c:pt>
                <c:pt idx="15">
                  <c:v>12.979098735959997</c:v>
                </c:pt>
                <c:pt idx="16">
                  <c:v>9.9171135096299992</c:v>
                </c:pt>
                <c:pt idx="17">
                  <c:v>11.320646380429999</c:v>
                </c:pt>
                <c:pt idx="18">
                  <c:v>11.920865453339999</c:v>
                </c:pt>
                <c:pt idx="19">
                  <c:v>12.587586623289999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BDE-421D-867F-8500D7452B96}"/>
            </c:ext>
          </c:extLst>
        </c:ser>
        <c:ser>
          <c:idx val="1"/>
          <c:order val="1"/>
          <c:tx>
            <c:strRef>
              <c:f>'2.3'!$H$30</c:f>
              <c:strCache>
                <c:ptCount val="1"/>
                <c:pt idx="0">
                  <c:v>Private yrkesbygg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'2.3'!$A$31:$A$50</c:f>
              <c:numCache>
                <c:formatCode>General</c:formatCode>
                <c:ptCount val="2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  <c:pt idx="19">
                  <c:v>2027</c:v>
                </c:pt>
              </c:numCache>
            </c:numRef>
          </c:cat>
          <c:val>
            <c:numRef>
              <c:f>'2.3'!$H$31:$H$50</c:f>
              <c:numCache>
                <c:formatCode>0.0</c:formatCode>
                <c:ptCount val="20"/>
                <c:pt idx="0">
                  <c:v>29.276584026610003</c:v>
                </c:pt>
                <c:pt idx="1">
                  <c:v>26.422335325300001</c:v>
                </c:pt>
                <c:pt idx="2">
                  <c:v>17.74227895428</c:v>
                </c:pt>
                <c:pt idx="3">
                  <c:v>16.307617346410002</c:v>
                </c:pt>
                <c:pt idx="4">
                  <c:v>16.256086412760002</c:v>
                </c:pt>
                <c:pt idx="5">
                  <c:v>15.241933796750004</c:v>
                </c:pt>
                <c:pt idx="6">
                  <c:v>14.770684636450001</c:v>
                </c:pt>
                <c:pt idx="7">
                  <c:v>13.378410757500001</c:v>
                </c:pt>
                <c:pt idx="8">
                  <c:v>13.002786699670001</c:v>
                </c:pt>
                <c:pt idx="9">
                  <c:v>15.328318446260001</c:v>
                </c:pt>
                <c:pt idx="10">
                  <c:v>14.92575428708</c:v>
                </c:pt>
                <c:pt idx="11">
                  <c:v>14.487745311089999</c:v>
                </c:pt>
                <c:pt idx="12">
                  <c:v>14.419360755099998</c:v>
                </c:pt>
                <c:pt idx="13">
                  <c:v>16.570696681909997</c:v>
                </c:pt>
                <c:pt idx="14">
                  <c:v>22.833360779590002</c:v>
                </c:pt>
                <c:pt idx="15">
                  <c:v>26.433848488449996</c:v>
                </c:pt>
                <c:pt idx="16">
                  <c:v>19.600143888059996</c:v>
                </c:pt>
                <c:pt idx="17">
                  <c:v>17.239339298109996</c:v>
                </c:pt>
                <c:pt idx="18">
                  <c:v>17.5059753269</c:v>
                </c:pt>
                <c:pt idx="19">
                  <c:v>17.357304517259998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BDE-421D-867F-8500D7452B96}"/>
            </c:ext>
          </c:extLst>
        </c:ser>
        <c:ser>
          <c:idx val="2"/>
          <c:order val="2"/>
          <c:tx>
            <c:strRef>
              <c:f>'2.3'!$I$30</c:f>
              <c:strCache>
                <c:ptCount val="1"/>
                <c:pt idx="0">
                  <c:v>Offentlige yrkesbygg</c:v>
                </c:pt>
              </c:strCache>
            </c:strRef>
          </c:tx>
          <c:spPr>
            <a:solidFill>
              <a:schemeClr val="accent2">
                <a:lumMod val="50000"/>
              </a:schemeClr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'2.3'!$A$31:$A$50</c:f>
              <c:numCache>
                <c:formatCode>General</c:formatCode>
                <c:ptCount val="2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  <c:pt idx="19">
                  <c:v>2027</c:v>
                </c:pt>
              </c:numCache>
            </c:numRef>
          </c:cat>
          <c:val>
            <c:numRef>
              <c:f>'2.3'!$I$31:$I$50</c:f>
              <c:numCache>
                <c:formatCode>0.0</c:formatCode>
                <c:ptCount val="20"/>
                <c:pt idx="0">
                  <c:v>2.9245908332000004</c:v>
                </c:pt>
                <c:pt idx="1">
                  <c:v>3.4228718548500008</c:v>
                </c:pt>
                <c:pt idx="2">
                  <c:v>4.5371655706300009</c:v>
                </c:pt>
                <c:pt idx="3">
                  <c:v>4.5122850873499996</c:v>
                </c:pt>
                <c:pt idx="4">
                  <c:v>4.2523875208000002</c:v>
                </c:pt>
                <c:pt idx="5">
                  <c:v>4.5158308169300003</c:v>
                </c:pt>
                <c:pt idx="6">
                  <c:v>5.1045725024200008</c:v>
                </c:pt>
                <c:pt idx="7">
                  <c:v>5.774672494699999</c:v>
                </c:pt>
                <c:pt idx="8">
                  <c:v>6.3601760864899974</c:v>
                </c:pt>
                <c:pt idx="9">
                  <c:v>6.1471416262499989</c:v>
                </c:pt>
                <c:pt idx="10">
                  <c:v>5.8005321963199989</c:v>
                </c:pt>
                <c:pt idx="11">
                  <c:v>4.3353881770999987</c:v>
                </c:pt>
                <c:pt idx="12">
                  <c:v>3.8595988634699996</c:v>
                </c:pt>
                <c:pt idx="13">
                  <c:v>3.7533888720400004</c:v>
                </c:pt>
                <c:pt idx="14">
                  <c:v>3.9594255081100003</c:v>
                </c:pt>
                <c:pt idx="15">
                  <c:v>3.6945634107000007</c:v>
                </c:pt>
                <c:pt idx="16">
                  <c:v>3.6245362216700001</c:v>
                </c:pt>
                <c:pt idx="17">
                  <c:v>3.8733812189299992</c:v>
                </c:pt>
                <c:pt idx="18">
                  <c:v>3.8856469301399992</c:v>
                </c:pt>
                <c:pt idx="19">
                  <c:v>3.9902079118099998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BDE-421D-867F-8500D7452B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1163372856"/>
        <c:axId val="1163373840"/>
      </c:barChart>
      <c:catAx>
        <c:axId val="116337285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163373840"/>
        <c:crosses val="autoZero"/>
        <c:auto val="1"/>
        <c:lblAlgn val="ctr"/>
        <c:lblOffset val="100"/>
        <c:noMultiLvlLbl val="0"/>
      </c:catAx>
      <c:valAx>
        <c:axId val="1163373840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1633728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>
        <a:lumMod val="95000"/>
      </a:schemeClr>
    </a:solidFill>
    <a:ln w="9525" cap="flat" cmpd="sng" algn="ctr">
      <a:solidFill>
        <a:schemeClr val="accent2">
          <a:lumMod val="75000"/>
        </a:schemeClr>
      </a:solidFill>
      <a:round/>
    </a:ln>
    <a:effectLst/>
  </c:spPr>
  <c:txPr>
    <a:bodyPr/>
    <a:lstStyle/>
    <a:p>
      <a:pPr>
        <a:defRPr sz="1200"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'2.3'!$L$30</c:f>
              <c:strCache>
                <c:ptCount val="1"/>
                <c:pt idx="0">
                  <c:v>Leiligheter og småhus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'2.3'!$A$31:$A$50</c:f>
              <c:numCache>
                <c:formatCode>General</c:formatCode>
                <c:ptCount val="2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  <c:pt idx="19">
                  <c:v>2027</c:v>
                </c:pt>
              </c:numCache>
            </c:numRef>
          </c:cat>
          <c:val>
            <c:numRef>
              <c:f>'2.3'!$L$31:$L$50</c:f>
              <c:numCache>
                <c:formatCode>0.0</c:formatCode>
                <c:ptCount val="20"/>
                <c:pt idx="0">
                  <c:v>2.5833637280099997</c:v>
                </c:pt>
                <c:pt idx="1">
                  <c:v>1.7384392658400001</c:v>
                </c:pt>
                <c:pt idx="2">
                  <c:v>1.09470444145</c:v>
                </c:pt>
                <c:pt idx="3">
                  <c:v>1.7097466180699998</c:v>
                </c:pt>
                <c:pt idx="4">
                  <c:v>2.8438128114300003</c:v>
                </c:pt>
                <c:pt idx="5">
                  <c:v>2.57801045211</c:v>
                </c:pt>
                <c:pt idx="6">
                  <c:v>1.7864256442599999</c:v>
                </c:pt>
                <c:pt idx="7">
                  <c:v>2.2890421567699999</c:v>
                </c:pt>
                <c:pt idx="8">
                  <c:v>2.98748796354</c:v>
                </c:pt>
                <c:pt idx="9">
                  <c:v>4.0031812501399999</c:v>
                </c:pt>
                <c:pt idx="10">
                  <c:v>5.9203330637600002</c:v>
                </c:pt>
                <c:pt idx="11">
                  <c:v>6.1262130469600002</c:v>
                </c:pt>
                <c:pt idx="12">
                  <c:v>4.9490236642500003</c:v>
                </c:pt>
                <c:pt idx="13">
                  <c:v>4.6771380991800005</c:v>
                </c:pt>
                <c:pt idx="14">
                  <c:v>5.1329375258499992</c:v>
                </c:pt>
                <c:pt idx="15">
                  <c:v>4.6944017641400002</c:v>
                </c:pt>
                <c:pt idx="16">
                  <c:v>4.6453689440699995</c:v>
                </c:pt>
                <c:pt idx="17">
                  <c:v>3.8272869368599993</c:v>
                </c:pt>
                <c:pt idx="18">
                  <c:v>4.0816857554700006</c:v>
                </c:pt>
                <c:pt idx="19">
                  <c:v>4.4484479164699984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F1-4F7F-AC5D-4DC16DC595AE}"/>
            </c:ext>
          </c:extLst>
        </c:ser>
        <c:ser>
          <c:idx val="1"/>
          <c:order val="1"/>
          <c:tx>
            <c:strRef>
              <c:f>'2.3'!$M$30</c:f>
              <c:strCache>
                <c:ptCount val="1"/>
                <c:pt idx="0">
                  <c:v>Private yrkesbygg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'2.3'!$A$31:$A$50</c:f>
              <c:numCache>
                <c:formatCode>General</c:formatCode>
                <c:ptCount val="2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  <c:pt idx="19">
                  <c:v>2027</c:v>
                </c:pt>
              </c:numCache>
            </c:numRef>
          </c:cat>
          <c:val>
            <c:numRef>
              <c:f>'2.3'!$M$31:$M$50</c:f>
              <c:numCache>
                <c:formatCode>0.0</c:formatCode>
                <c:ptCount val="20"/>
                <c:pt idx="0">
                  <c:v>13.734950181770001</c:v>
                </c:pt>
                <c:pt idx="1">
                  <c:v>12.006903997260002</c:v>
                </c:pt>
                <c:pt idx="2">
                  <c:v>7.3045492773599996</c:v>
                </c:pt>
                <c:pt idx="3">
                  <c:v>7.4629898651799982</c:v>
                </c:pt>
                <c:pt idx="4">
                  <c:v>7.662498478859999</c:v>
                </c:pt>
                <c:pt idx="5">
                  <c:v>7.1646243361799993</c:v>
                </c:pt>
                <c:pt idx="6">
                  <c:v>6.9091607655000011</c:v>
                </c:pt>
                <c:pt idx="7">
                  <c:v>6.2902003680199998</c:v>
                </c:pt>
                <c:pt idx="8">
                  <c:v>6.4316235346299999</c:v>
                </c:pt>
                <c:pt idx="9">
                  <c:v>5.9257829439100007</c:v>
                </c:pt>
                <c:pt idx="10">
                  <c:v>6.4628346257699993</c:v>
                </c:pt>
                <c:pt idx="11">
                  <c:v>6.6001494217200003</c:v>
                </c:pt>
                <c:pt idx="12">
                  <c:v>5.7281907686600011</c:v>
                </c:pt>
                <c:pt idx="13">
                  <c:v>6.2794034859899996</c:v>
                </c:pt>
                <c:pt idx="14">
                  <c:v>8.2280370348700007</c:v>
                </c:pt>
                <c:pt idx="15">
                  <c:v>7.3074845124400003</c:v>
                </c:pt>
                <c:pt idx="16">
                  <c:v>6.3683516628700012</c:v>
                </c:pt>
                <c:pt idx="17">
                  <c:v>7.9349649934100004</c:v>
                </c:pt>
                <c:pt idx="18">
                  <c:v>6.9637915409599991</c:v>
                </c:pt>
                <c:pt idx="19">
                  <c:v>6.6660612170499993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0F1-4F7F-AC5D-4DC16DC595AE}"/>
            </c:ext>
          </c:extLst>
        </c:ser>
        <c:ser>
          <c:idx val="2"/>
          <c:order val="2"/>
          <c:tx>
            <c:strRef>
              <c:f>'2.3'!$N$30</c:f>
              <c:strCache>
                <c:ptCount val="1"/>
                <c:pt idx="0">
                  <c:v>Offentlige yrkesbygg</c:v>
                </c:pt>
              </c:strCache>
            </c:strRef>
          </c:tx>
          <c:spPr>
            <a:solidFill>
              <a:schemeClr val="accent2">
                <a:lumMod val="50000"/>
              </a:schemeClr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'2.3'!$A$31:$A$50</c:f>
              <c:numCache>
                <c:formatCode>General</c:formatCode>
                <c:ptCount val="2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  <c:pt idx="19">
                  <c:v>2027</c:v>
                </c:pt>
              </c:numCache>
            </c:numRef>
          </c:cat>
          <c:val>
            <c:numRef>
              <c:f>'2.3'!$N$31:$N$50</c:f>
              <c:numCache>
                <c:formatCode>0.0</c:formatCode>
                <c:ptCount val="20"/>
                <c:pt idx="0">
                  <c:v>1.5663015915400005</c:v>
                </c:pt>
                <c:pt idx="1">
                  <c:v>1.3063316060100003</c:v>
                </c:pt>
                <c:pt idx="2">
                  <c:v>1.1771466089099998</c:v>
                </c:pt>
                <c:pt idx="3">
                  <c:v>1.67073750331</c:v>
                </c:pt>
                <c:pt idx="4">
                  <c:v>2.0178812420500001</c:v>
                </c:pt>
                <c:pt idx="5">
                  <c:v>2.5606630238300001</c:v>
                </c:pt>
                <c:pt idx="6">
                  <c:v>2.5203204135299999</c:v>
                </c:pt>
                <c:pt idx="7">
                  <c:v>1.8759831157899995</c:v>
                </c:pt>
                <c:pt idx="8">
                  <c:v>2.0761951431100001</c:v>
                </c:pt>
                <c:pt idx="9">
                  <c:v>1.8870439039800004</c:v>
                </c:pt>
                <c:pt idx="10">
                  <c:v>1.6268052607699999</c:v>
                </c:pt>
                <c:pt idx="11">
                  <c:v>1.4258320852200002</c:v>
                </c:pt>
                <c:pt idx="12">
                  <c:v>1.6462725178900002</c:v>
                </c:pt>
                <c:pt idx="13">
                  <c:v>1.3646319676900005</c:v>
                </c:pt>
                <c:pt idx="14">
                  <c:v>1.18300935158</c:v>
                </c:pt>
                <c:pt idx="15">
                  <c:v>1.36978116515</c:v>
                </c:pt>
                <c:pt idx="16">
                  <c:v>1.8544268003600004</c:v>
                </c:pt>
                <c:pt idx="17">
                  <c:v>2.1130436513299995</c:v>
                </c:pt>
                <c:pt idx="18">
                  <c:v>1.8446131533000001</c:v>
                </c:pt>
                <c:pt idx="19">
                  <c:v>1.5024767491099997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0F1-4F7F-AC5D-4DC16DC595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1163372856"/>
        <c:axId val="1163373840"/>
      </c:barChart>
      <c:catAx>
        <c:axId val="116337285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163373840"/>
        <c:crosses val="autoZero"/>
        <c:auto val="1"/>
        <c:lblAlgn val="ctr"/>
        <c:lblOffset val="100"/>
        <c:noMultiLvlLbl val="0"/>
      </c:catAx>
      <c:valAx>
        <c:axId val="1163373840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1633728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>
        <a:lumMod val="95000"/>
      </a:schemeClr>
    </a:solidFill>
    <a:ln w="9525" cap="flat" cmpd="sng" algn="ctr">
      <a:solidFill>
        <a:schemeClr val="accent2">
          <a:lumMod val="75000"/>
        </a:schemeClr>
      </a:solidFill>
      <a:round/>
    </a:ln>
    <a:effectLst/>
  </c:spPr>
  <c:txPr>
    <a:bodyPr/>
    <a:lstStyle/>
    <a:p>
      <a:pPr>
        <a:defRPr sz="1200"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'2.3'!$Q$30</c:f>
              <c:strCache>
                <c:ptCount val="1"/>
                <c:pt idx="0">
                  <c:v>Leiligheter og småhus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'2.3'!$A$31:$A$50</c:f>
              <c:numCache>
                <c:formatCode>General</c:formatCode>
                <c:ptCount val="2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  <c:pt idx="19">
                  <c:v>2027</c:v>
                </c:pt>
              </c:numCache>
            </c:numRef>
          </c:cat>
          <c:val>
            <c:numRef>
              <c:f>'2.3'!$Q$31:$Q$50</c:f>
              <c:numCache>
                <c:formatCode>0.0</c:formatCode>
                <c:ptCount val="20"/>
                <c:pt idx="0">
                  <c:v>4.1367559442599999</c:v>
                </c:pt>
                <c:pt idx="1">
                  <c:v>2.03338018598</c:v>
                </c:pt>
                <c:pt idx="2">
                  <c:v>1.1835760071199999</c:v>
                </c:pt>
                <c:pt idx="3">
                  <c:v>1.7301903859199996</c:v>
                </c:pt>
                <c:pt idx="4">
                  <c:v>1.6423252800199997</c:v>
                </c:pt>
                <c:pt idx="5">
                  <c:v>1.2555289313700002</c:v>
                </c:pt>
                <c:pt idx="6">
                  <c:v>1.2403929652800005</c:v>
                </c:pt>
                <c:pt idx="7">
                  <c:v>1.5183099945299998</c:v>
                </c:pt>
                <c:pt idx="8">
                  <c:v>2.1860613129500002</c:v>
                </c:pt>
                <c:pt idx="9">
                  <c:v>3.1260462486700002</c:v>
                </c:pt>
                <c:pt idx="10">
                  <c:v>4.4854633371499988</c:v>
                </c:pt>
                <c:pt idx="11">
                  <c:v>5.51770589771</c:v>
                </c:pt>
                <c:pt idx="12">
                  <c:v>6.1464575988099988</c:v>
                </c:pt>
                <c:pt idx="13">
                  <c:v>6.2706792369499986</c:v>
                </c:pt>
                <c:pt idx="14">
                  <c:v>7.9967381803299986</c:v>
                </c:pt>
                <c:pt idx="15">
                  <c:v>8.1977996453199982</c:v>
                </c:pt>
                <c:pt idx="16">
                  <c:v>5.9553174454700022</c:v>
                </c:pt>
                <c:pt idx="17">
                  <c:v>5.7043484329699972</c:v>
                </c:pt>
                <c:pt idx="18">
                  <c:v>5.7995003758199983</c:v>
                </c:pt>
                <c:pt idx="19">
                  <c:v>5.6230563192099989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34-4171-B969-95EE5D66F95F}"/>
            </c:ext>
          </c:extLst>
        </c:ser>
        <c:ser>
          <c:idx val="1"/>
          <c:order val="1"/>
          <c:tx>
            <c:strRef>
              <c:f>'2.3'!$R$30</c:f>
              <c:strCache>
                <c:ptCount val="1"/>
                <c:pt idx="0">
                  <c:v>Private yrkesbygg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'2.3'!$A$31:$A$50</c:f>
              <c:numCache>
                <c:formatCode>General</c:formatCode>
                <c:ptCount val="2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  <c:pt idx="19">
                  <c:v>2027</c:v>
                </c:pt>
              </c:numCache>
            </c:numRef>
          </c:cat>
          <c:val>
            <c:numRef>
              <c:f>'2.3'!$R$31:$R$50</c:f>
              <c:numCache>
                <c:formatCode>0.0</c:formatCode>
                <c:ptCount val="20"/>
                <c:pt idx="0">
                  <c:v>11.706589358339999</c:v>
                </c:pt>
                <c:pt idx="1">
                  <c:v>9.7944491850799995</c:v>
                </c:pt>
                <c:pt idx="2">
                  <c:v>5.6079694195700007</c:v>
                </c:pt>
                <c:pt idx="3">
                  <c:v>4.5498471736299999</c:v>
                </c:pt>
                <c:pt idx="4">
                  <c:v>4.5672468335399996</c:v>
                </c:pt>
                <c:pt idx="5">
                  <c:v>4.3337388334299991</c:v>
                </c:pt>
                <c:pt idx="6">
                  <c:v>5.4272525422600006</c:v>
                </c:pt>
                <c:pt idx="7">
                  <c:v>4.7717467552299997</c:v>
                </c:pt>
                <c:pt idx="8">
                  <c:v>5.0366574087699991</c:v>
                </c:pt>
                <c:pt idx="9">
                  <c:v>8.4294910950599995</c:v>
                </c:pt>
                <c:pt idx="10">
                  <c:v>8.10120420294</c:v>
                </c:pt>
                <c:pt idx="11">
                  <c:v>6.8064821839900018</c:v>
                </c:pt>
                <c:pt idx="12">
                  <c:v>5.1958828875399998</c:v>
                </c:pt>
                <c:pt idx="13">
                  <c:v>6.7907462871799993</c:v>
                </c:pt>
                <c:pt idx="14">
                  <c:v>8.1750453560100027</c:v>
                </c:pt>
                <c:pt idx="15">
                  <c:v>6.9618687702099988</c:v>
                </c:pt>
                <c:pt idx="16">
                  <c:v>8.73544092681</c:v>
                </c:pt>
                <c:pt idx="17">
                  <c:v>8.5954348331699997</c:v>
                </c:pt>
                <c:pt idx="18">
                  <c:v>7.2145008693699992</c:v>
                </c:pt>
                <c:pt idx="19">
                  <c:v>7.3443832595200034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434-4171-B969-95EE5D66F95F}"/>
            </c:ext>
          </c:extLst>
        </c:ser>
        <c:ser>
          <c:idx val="2"/>
          <c:order val="2"/>
          <c:tx>
            <c:strRef>
              <c:f>'2.3'!$S$30</c:f>
              <c:strCache>
                <c:ptCount val="1"/>
                <c:pt idx="0">
                  <c:v>Offentlige yrkesbygg</c:v>
                </c:pt>
              </c:strCache>
            </c:strRef>
          </c:tx>
          <c:spPr>
            <a:solidFill>
              <a:schemeClr val="accent2">
                <a:lumMod val="50000"/>
              </a:schemeClr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'2.3'!$A$31:$A$50</c:f>
              <c:numCache>
                <c:formatCode>General</c:formatCode>
                <c:ptCount val="2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  <c:pt idx="19">
                  <c:v>2027</c:v>
                </c:pt>
              </c:numCache>
            </c:numRef>
          </c:cat>
          <c:val>
            <c:numRef>
              <c:f>'2.3'!$S$31:$S$50</c:f>
              <c:numCache>
                <c:formatCode>0.0</c:formatCode>
                <c:ptCount val="20"/>
                <c:pt idx="0">
                  <c:v>1.3273922888699998</c:v>
                </c:pt>
                <c:pt idx="1">
                  <c:v>1.44145638005</c:v>
                </c:pt>
                <c:pt idx="2">
                  <c:v>1.4604829956299998</c:v>
                </c:pt>
                <c:pt idx="3">
                  <c:v>1.8653933898800001</c:v>
                </c:pt>
                <c:pt idx="4">
                  <c:v>2.5339108077400003</c:v>
                </c:pt>
                <c:pt idx="5">
                  <c:v>2.2508924352400008</c:v>
                </c:pt>
                <c:pt idx="6">
                  <c:v>1.7596562060099998</c:v>
                </c:pt>
                <c:pt idx="7">
                  <c:v>1.9586741688200002</c:v>
                </c:pt>
                <c:pt idx="8">
                  <c:v>1.7905158064000002</c:v>
                </c:pt>
                <c:pt idx="9">
                  <c:v>2.1987415627600004</c:v>
                </c:pt>
                <c:pt idx="10">
                  <c:v>2.1359863642899999</c:v>
                </c:pt>
                <c:pt idx="11">
                  <c:v>1.5582170069999997</c:v>
                </c:pt>
                <c:pt idx="12">
                  <c:v>1.43157529513</c:v>
                </c:pt>
                <c:pt idx="13">
                  <c:v>1.6773590206699998</c:v>
                </c:pt>
                <c:pt idx="14">
                  <c:v>1.7388891159799997</c:v>
                </c:pt>
                <c:pt idx="15">
                  <c:v>1.7930871551699998</c:v>
                </c:pt>
                <c:pt idx="16">
                  <c:v>1.6060211072000004</c:v>
                </c:pt>
                <c:pt idx="17">
                  <c:v>1.6151942131100003</c:v>
                </c:pt>
                <c:pt idx="18">
                  <c:v>1.5345102186500001</c:v>
                </c:pt>
                <c:pt idx="19">
                  <c:v>1.4845913495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434-4171-B969-95EE5D66F9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1163372856"/>
        <c:axId val="1163373840"/>
      </c:barChart>
      <c:catAx>
        <c:axId val="116337285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163373840"/>
        <c:crosses val="autoZero"/>
        <c:auto val="1"/>
        <c:lblAlgn val="ctr"/>
        <c:lblOffset val="100"/>
        <c:noMultiLvlLbl val="0"/>
      </c:catAx>
      <c:valAx>
        <c:axId val="1163373840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1633728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>
        <a:lumMod val="95000"/>
      </a:schemeClr>
    </a:solidFill>
    <a:ln w="9525" cap="flat" cmpd="sng" algn="ctr">
      <a:solidFill>
        <a:schemeClr val="accent2">
          <a:lumMod val="75000"/>
        </a:schemeClr>
      </a:solidFill>
      <a:round/>
    </a:ln>
    <a:effectLst/>
  </c:spPr>
  <c:txPr>
    <a:bodyPr/>
    <a:lstStyle/>
    <a:p>
      <a:pPr>
        <a:defRPr sz="1200"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'2.3'!$V$30</c:f>
              <c:strCache>
                <c:ptCount val="1"/>
                <c:pt idx="0">
                  <c:v>Leiligheter og småhus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'2.3'!$A$31:$A$50</c:f>
              <c:numCache>
                <c:formatCode>General</c:formatCode>
                <c:ptCount val="2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  <c:pt idx="19">
                  <c:v>2027</c:v>
                </c:pt>
              </c:numCache>
            </c:numRef>
          </c:cat>
          <c:val>
            <c:numRef>
              <c:f>'2.3'!$V$31:$V$50</c:f>
              <c:numCache>
                <c:formatCode>0.0</c:formatCode>
                <c:ptCount val="20"/>
                <c:pt idx="0">
                  <c:v>5.509033198910001</c:v>
                </c:pt>
                <c:pt idx="1">
                  <c:v>4.0076700993399994</c:v>
                </c:pt>
                <c:pt idx="2">
                  <c:v>2.9559356230400011</c:v>
                </c:pt>
                <c:pt idx="3">
                  <c:v>3.4393645195800002</c:v>
                </c:pt>
                <c:pt idx="4">
                  <c:v>3.7021962228499996</c:v>
                </c:pt>
                <c:pt idx="5">
                  <c:v>3.2337641982499998</c:v>
                </c:pt>
                <c:pt idx="6">
                  <c:v>2.6917603233700005</c:v>
                </c:pt>
                <c:pt idx="7">
                  <c:v>2.5071106631999998</c:v>
                </c:pt>
                <c:pt idx="8">
                  <c:v>3.3512992601599998</c:v>
                </c:pt>
                <c:pt idx="9">
                  <c:v>5.5603012934800002</c:v>
                </c:pt>
                <c:pt idx="10">
                  <c:v>7.4468938210900033</c:v>
                </c:pt>
                <c:pt idx="11">
                  <c:v>10.151413113339999</c:v>
                </c:pt>
                <c:pt idx="12">
                  <c:v>10.394816964749996</c:v>
                </c:pt>
                <c:pt idx="13">
                  <c:v>9.7611766527599979</c:v>
                </c:pt>
                <c:pt idx="14">
                  <c:v>11.186600564789998</c:v>
                </c:pt>
                <c:pt idx="15">
                  <c:v>10.8250166685</c:v>
                </c:pt>
                <c:pt idx="16">
                  <c:v>7.4063180776500017</c:v>
                </c:pt>
                <c:pt idx="17">
                  <c:v>6.1581592466200021</c:v>
                </c:pt>
                <c:pt idx="18">
                  <c:v>6.7847469434500001</c:v>
                </c:pt>
                <c:pt idx="19">
                  <c:v>7.7043158707100003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B8-4BAB-BC75-2B68D927707C}"/>
            </c:ext>
          </c:extLst>
        </c:ser>
        <c:ser>
          <c:idx val="1"/>
          <c:order val="1"/>
          <c:tx>
            <c:strRef>
              <c:f>'2.3'!$W$30</c:f>
              <c:strCache>
                <c:ptCount val="1"/>
                <c:pt idx="0">
                  <c:v>Private yrkesbygg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'2.3'!$A$31:$A$50</c:f>
              <c:numCache>
                <c:formatCode>General</c:formatCode>
                <c:ptCount val="2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  <c:pt idx="19">
                  <c:v>2027</c:v>
                </c:pt>
              </c:numCache>
            </c:numRef>
          </c:cat>
          <c:val>
            <c:numRef>
              <c:f>'2.3'!$W$31:$W$50</c:f>
              <c:numCache>
                <c:formatCode>0.0</c:formatCode>
                <c:ptCount val="20"/>
                <c:pt idx="0">
                  <c:v>24.956493749589999</c:v>
                </c:pt>
                <c:pt idx="1">
                  <c:v>21.710416086199999</c:v>
                </c:pt>
                <c:pt idx="2">
                  <c:v>14.21676777293</c:v>
                </c:pt>
                <c:pt idx="3">
                  <c:v>12.841517861520002</c:v>
                </c:pt>
                <c:pt idx="4">
                  <c:v>13.07265579916</c:v>
                </c:pt>
                <c:pt idx="5">
                  <c:v>12.65747461776</c:v>
                </c:pt>
                <c:pt idx="6">
                  <c:v>12.645894229709999</c:v>
                </c:pt>
                <c:pt idx="7">
                  <c:v>13.931424331279997</c:v>
                </c:pt>
                <c:pt idx="8">
                  <c:v>14.361907578640006</c:v>
                </c:pt>
                <c:pt idx="9">
                  <c:v>13.464287952339996</c:v>
                </c:pt>
                <c:pt idx="10">
                  <c:v>12.463523037250003</c:v>
                </c:pt>
                <c:pt idx="11">
                  <c:v>12.112824332259999</c:v>
                </c:pt>
                <c:pt idx="12">
                  <c:v>14.455684957529996</c:v>
                </c:pt>
                <c:pt idx="13">
                  <c:v>16.169707998650001</c:v>
                </c:pt>
                <c:pt idx="14">
                  <c:v>18.884304932189998</c:v>
                </c:pt>
                <c:pt idx="15">
                  <c:v>20.053983018529991</c:v>
                </c:pt>
                <c:pt idx="16">
                  <c:v>20.19124442523</c:v>
                </c:pt>
                <c:pt idx="17">
                  <c:v>18.86421600796</c:v>
                </c:pt>
                <c:pt idx="18">
                  <c:v>16.317946237359997</c:v>
                </c:pt>
                <c:pt idx="19">
                  <c:v>16.363127968489998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CB8-4BAB-BC75-2B68D927707C}"/>
            </c:ext>
          </c:extLst>
        </c:ser>
        <c:ser>
          <c:idx val="2"/>
          <c:order val="2"/>
          <c:tx>
            <c:strRef>
              <c:f>'2.3'!$X$30</c:f>
              <c:strCache>
                <c:ptCount val="1"/>
                <c:pt idx="0">
                  <c:v>Offentlige yrkesbygg</c:v>
                </c:pt>
              </c:strCache>
            </c:strRef>
          </c:tx>
          <c:spPr>
            <a:solidFill>
              <a:schemeClr val="accent2">
                <a:lumMod val="50000"/>
              </a:schemeClr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'2.3'!$A$31:$A$50</c:f>
              <c:numCache>
                <c:formatCode>General</c:formatCode>
                <c:ptCount val="2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  <c:pt idx="19">
                  <c:v>2027</c:v>
                </c:pt>
              </c:numCache>
            </c:numRef>
          </c:cat>
          <c:val>
            <c:numRef>
              <c:f>'2.3'!$X$31:$X$50</c:f>
              <c:numCache>
                <c:formatCode>0.0</c:formatCode>
                <c:ptCount val="20"/>
                <c:pt idx="0">
                  <c:v>2.6137385654500003</c:v>
                </c:pt>
                <c:pt idx="1">
                  <c:v>2.4396162604400002</c:v>
                </c:pt>
                <c:pt idx="2">
                  <c:v>2.8394639748599992</c:v>
                </c:pt>
                <c:pt idx="3">
                  <c:v>3.19088064985</c:v>
                </c:pt>
                <c:pt idx="4">
                  <c:v>3.6699770735599988</c:v>
                </c:pt>
                <c:pt idx="5">
                  <c:v>3.73430414682</c:v>
                </c:pt>
                <c:pt idx="6">
                  <c:v>4.2743615997499997</c:v>
                </c:pt>
                <c:pt idx="7">
                  <c:v>3.7100955638399999</c:v>
                </c:pt>
                <c:pt idx="8">
                  <c:v>2.6011716888600001</c:v>
                </c:pt>
                <c:pt idx="9">
                  <c:v>2.39148584406</c:v>
                </c:pt>
                <c:pt idx="10">
                  <c:v>2.8883295877399999</c:v>
                </c:pt>
                <c:pt idx="11">
                  <c:v>4.0996843052500003</c:v>
                </c:pt>
                <c:pt idx="12">
                  <c:v>3.9483347505199999</c:v>
                </c:pt>
                <c:pt idx="13">
                  <c:v>3.6564843600700008</c:v>
                </c:pt>
                <c:pt idx="14">
                  <c:v>3.5833646391600005</c:v>
                </c:pt>
                <c:pt idx="15">
                  <c:v>2.9063446983400003</c:v>
                </c:pt>
                <c:pt idx="16">
                  <c:v>2.9375456255299999</c:v>
                </c:pt>
                <c:pt idx="17">
                  <c:v>2.9055943037399992</c:v>
                </c:pt>
                <c:pt idx="18">
                  <c:v>2.6048573134099997</c:v>
                </c:pt>
                <c:pt idx="19">
                  <c:v>2.6982706171499995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CB8-4BAB-BC75-2B68D92770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1163372856"/>
        <c:axId val="1163373840"/>
      </c:barChart>
      <c:catAx>
        <c:axId val="116337285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163373840"/>
        <c:crosses val="autoZero"/>
        <c:auto val="1"/>
        <c:lblAlgn val="ctr"/>
        <c:lblOffset val="100"/>
        <c:noMultiLvlLbl val="0"/>
      </c:catAx>
      <c:valAx>
        <c:axId val="1163373840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1633728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>
        <a:lumMod val="95000"/>
      </a:schemeClr>
    </a:solidFill>
    <a:ln w="9525" cap="flat" cmpd="sng" algn="ctr">
      <a:solidFill>
        <a:schemeClr val="accent2">
          <a:lumMod val="75000"/>
        </a:schemeClr>
      </a:solidFill>
      <a:round/>
    </a:ln>
    <a:effectLst/>
  </c:spPr>
  <c:txPr>
    <a:bodyPr/>
    <a:lstStyle/>
    <a:p>
      <a:pPr>
        <a:defRPr sz="1200"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'2.4'!$G$30</c:f>
              <c:strCache>
                <c:ptCount val="1"/>
                <c:pt idx="0">
                  <c:v>Samferdsel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'2.4'!$A$60:$A$71</c:f>
              <c:numCache>
                <c:formatCode>General</c:formatCode>
                <c:ptCount val="12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</c:numCache>
            </c:numRef>
          </c:cat>
          <c:val>
            <c:numRef>
              <c:f>'2.4'!$G$60:$G$71</c:f>
              <c:numCache>
                <c:formatCode>0.0</c:formatCode>
                <c:ptCount val="12"/>
                <c:pt idx="0">
                  <c:v>33.028521599999998</c:v>
                </c:pt>
                <c:pt idx="1">
                  <c:v>36.799270799999995</c:v>
                </c:pt>
                <c:pt idx="2">
                  <c:v>41.0846436</c:v>
                </c:pt>
                <c:pt idx="3">
                  <c:v>44.587030799999994</c:v>
                </c:pt>
                <c:pt idx="4">
                  <c:v>53.457710399999996</c:v>
                </c:pt>
                <c:pt idx="5">
                  <c:v>53.559793199999994</c:v>
                </c:pt>
                <c:pt idx="6">
                  <c:v>57.896733599999997</c:v>
                </c:pt>
                <c:pt idx="7">
                  <c:v>60.376187999999992</c:v>
                </c:pt>
                <c:pt idx="8">
                  <c:v>61.487522399999996</c:v>
                </c:pt>
                <c:pt idx="9">
                  <c:v>62.573736222479994</c:v>
                </c:pt>
                <c:pt idx="10">
                  <c:v>67.752205717340161</c:v>
                </c:pt>
                <c:pt idx="11">
                  <c:v>67.748215178409936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33-4B7F-90F6-6A2CFBABD323}"/>
            </c:ext>
          </c:extLst>
        </c:ser>
        <c:ser>
          <c:idx val="1"/>
          <c:order val="1"/>
          <c:tx>
            <c:strRef>
              <c:f>'2.4'!$H$30</c:f>
              <c:strCache>
                <c:ptCount val="1"/>
                <c:pt idx="0">
                  <c:v>Energi, vann og avløp</c:v>
                </c:pt>
              </c:strCache>
            </c:strRef>
          </c:tx>
          <c:spPr>
            <a:solidFill>
              <a:schemeClr val="accent4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'2.4'!$A$60:$A$71</c:f>
              <c:numCache>
                <c:formatCode>General</c:formatCode>
                <c:ptCount val="12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</c:numCache>
            </c:numRef>
          </c:cat>
          <c:val>
            <c:numRef>
              <c:f>'2.4'!$H$60:$H$71</c:f>
              <c:numCache>
                <c:formatCode>0.0</c:formatCode>
                <c:ptCount val="12"/>
                <c:pt idx="0">
                  <c:v>25.814319599999997</c:v>
                </c:pt>
                <c:pt idx="1">
                  <c:v>28.955733599999999</c:v>
                </c:pt>
                <c:pt idx="2">
                  <c:v>34.157746799999998</c:v>
                </c:pt>
                <c:pt idx="3">
                  <c:v>40.872058799999998</c:v>
                </c:pt>
                <c:pt idx="4">
                  <c:v>44.242896000000002</c:v>
                </c:pt>
                <c:pt idx="5">
                  <c:v>39.290301599999999</c:v>
                </c:pt>
                <c:pt idx="6">
                  <c:v>45.994089599999995</c:v>
                </c:pt>
                <c:pt idx="7">
                  <c:v>56.219208000000002</c:v>
                </c:pt>
                <c:pt idx="8">
                  <c:v>64.255334399999995</c:v>
                </c:pt>
                <c:pt idx="9">
                  <c:v>67.276331950079992</c:v>
                </c:pt>
                <c:pt idx="10">
                  <c:v>70.764579903032526</c:v>
                </c:pt>
                <c:pt idx="11">
                  <c:v>73.76782867411724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133-4B7F-90F6-6A2CFBABD323}"/>
            </c:ext>
          </c:extLst>
        </c:ser>
        <c:ser>
          <c:idx val="2"/>
          <c:order val="2"/>
          <c:tx>
            <c:strRef>
              <c:f>'2.4'!$I$30</c:f>
              <c:strCache>
                <c:ptCount val="1"/>
                <c:pt idx="0">
                  <c:v>Anlegg annet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'2.4'!$A$60:$A$71</c:f>
              <c:numCache>
                <c:formatCode>General</c:formatCode>
                <c:ptCount val="12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</c:numCache>
            </c:numRef>
          </c:cat>
          <c:val>
            <c:numRef>
              <c:f>'2.4'!$I$60:$I$71</c:f>
              <c:numCache>
                <c:formatCode>0.0</c:formatCode>
                <c:ptCount val="12"/>
                <c:pt idx="0">
                  <c:v>20.461813200000002</c:v>
                </c:pt>
                <c:pt idx="1">
                  <c:v>18.549602400000001</c:v>
                </c:pt>
                <c:pt idx="2">
                  <c:v>18.327545999999998</c:v>
                </c:pt>
                <c:pt idx="3">
                  <c:v>18.4043712</c:v>
                </c:pt>
                <c:pt idx="4">
                  <c:v>17.334080400000001</c:v>
                </c:pt>
                <c:pt idx="5">
                  <c:v>17.479311600000003</c:v>
                </c:pt>
                <c:pt idx="6">
                  <c:v>18.083389199999999</c:v>
                </c:pt>
                <c:pt idx="7">
                  <c:v>20.721755999999999</c:v>
                </c:pt>
                <c:pt idx="8">
                  <c:v>20.762799599999997</c:v>
                </c:pt>
                <c:pt idx="9">
                  <c:v>19.924706993577608</c:v>
                </c:pt>
                <c:pt idx="10">
                  <c:v>19.553830676932662</c:v>
                </c:pt>
                <c:pt idx="11">
                  <c:v>20.345427528395824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133-4B7F-90F6-6A2CFBABD3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1163372856"/>
        <c:axId val="1163373840"/>
      </c:barChart>
      <c:catAx>
        <c:axId val="116337285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163373840"/>
        <c:crosses val="autoZero"/>
        <c:auto val="1"/>
        <c:lblAlgn val="ctr"/>
        <c:lblOffset val="100"/>
        <c:noMultiLvlLbl val="0"/>
      </c:catAx>
      <c:valAx>
        <c:axId val="1163373840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1633728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>
        <a:lumMod val="95000"/>
      </a:schemeClr>
    </a:solidFill>
    <a:ln w="9525" cap="flat" cmpd="sng" algn="ctr">
      <a:solidFill>
        <a:schemeClr val="accent2">
          <a:lumMod val="75000"/>
        </a:schemeClr>
      </a:solidFill>
      <a:round/>
    </a:ln>
    <a:effectLst/>
  </c:spPr>
  <c:txPr>
    <a:bodyPr/>
    <a:lstStyle/>
    <a:p>
      <a:pPr>
        <a:defRPr sz="1200"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'2.4'!$B$30</c:f>
              <c:strCache>
                <c:ptCount val="1"/>
                <c:pt idx="0">
                  <c:v>Samferdsel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'2.4'!$A$60:$A$71</c:f>
              <c:numCache>
                <c:formatCode>General</c:formatCode>
                <c:ptCount val="12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</c:numCache>
            </c:numRef>
          </c:cat>
          <c:val>
            <c:numRef>
              <c:f>'2.4'!$B$60:$B$71</c:f>
              <c:numCache>
                <c:formatCode>0.0</c:formatCode>
                <c:ptCount val="12"/>
                <c:pt idx="0">
                  <c:v>38.28049</c:v>
                </c:pt>
                <c:pt idx="1">
                  <c:v>42.495863200000009</c:v>
                </c:pt>
                <c:pt idx="2">
                  <c:v>47.118597136000005</c:v>
                </c:pt>
                <c:pt idx="3">
                  <c:v>50.591265243200006</c:v>
                </c:pt>
                <c:pt idx="4">
                  <c:v>48.47672952059478</c:v>
                </c:pt>
                <c:pt idx="5">
                  <c:v>53.006656976316144</c:v>
                </c:pt>
                <c:pt idx="6">
                  <c:v>62.277393502365427</c:v>
                </c:pt>
                <c:pt idx="7">
                  <c:v>58.352350169224898</c:v>
                </c:pt>
                <c:pt idx="8">
                  <c:v>63.942395804439307</c:v>
                </c:pt>
                <c:pt idx="9">
                  <c:v>63.427901329288254</c:v>
                </c:pt>
                <c:pt idx="10">
                  <c:v>67.128578930181376</c:v>
                </c:pt>
                <c:pt idx="11">
                  <c:v>67.87580181219586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7D-425C-A2E6-1C42F23C9A74}"/>
            </c:ext>
          </c:extLst>
        </c:ser>
        <c:ser>
          <c:idx val="1"/>
          <c:order val="1"/>
          <c:tx>
            <c:strRef>
              <c:f>'2.4'!$C$30</c:f>
              <c:strCache>
                <c:ptCount val="1"/>
                <c:pt idx="0">
                  <c:v>Energi, vann og avløp</c:v>
                </c:pt>
              </c:strCache>
            </c:strRef>
          </c:tx>
          <c:spPr>
            <a:solidFill>
              <a:schemeClr val="accent4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'2.4'!$A$60:$A$71</c:f>
              <c:numCache>
                <c:formatCode>General</c:formatCode>
                <c:ptCount val="12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</c:numCache>
            </c:numRef>
          </c:cat>
          <c:val>
            <c:numRef>
              <c:f>'2.4'!$C$60:$C$71</c:f>
              <c:numCache>
                <c:formatCode>0.0</c:formatCode>
                <c:ptCount val="12"/>
                <c:pt idx="0">
                  <c:v>15.420596</c:v>
                </c:pt>
                <c:pt idx="1">
                  <c:v>15.842033599999999</c:v>
                </c:pt>
                <c:pt idx="2">
                  <c:v>18.801637800000002</c:v>
                </c:pt>
                <c:pt idx="3">
                  <c:v>19.515867799999999</c:v>
                </c:pt>
                <c:pt idx="4">
                  <c:v>21.086381000000003</c:v>
                </c:pt>
                <c:pt idx="5">
                  <c:v>20.420069199999997</c:v>
                </c:pt>
                <c:pt idx="6">
                  <c:v>19.5289708</c:v>
                </c:pt>
                <c:pt idx="7">
                  <c:v>21.825818264839761</c:v>
                </c:pt>
                <c:pt idx="8">
                  <c:v>25.427422133746404</c:v>
                </c:pt>
                <c:pt idx="9">
                  <c:v>27.206407180195523</c:v>
                </c:pt>
                <c:pt idx="10">
                  <c:v>29.287816533161632</c:v>
                </c:pt>
                <c:pt idx="11">
                  <c:v>31.250851686298216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27D-425C-A2E6-1C42F23C9A74}"/>
            </c:ext>
          </c:extLst>
        </c:ser>
        <c:ser>
          <c:idx val="2"/>
          <c:order val="2"/>
          <c:tx>
            <c:strRef>
              <c:f>'2.4'!$D$30</c:f>
              <c:strCache>
                <c:ptCount val="1"/>
                <c:pt idx="0">
                  <c:v>Anlegg annet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'2.4'!$A$60:$A$71</c:f>
              <c:numCache>
                <c:formatCode>General</c:formatCode>
                <c:ptCount val="12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</c:numCache>
            </c:numRef>
          </c:cat>
          <c:val>
            <c:numRef>
              <c:f>'2.4'!$D$60:$D$71</c:f>
              <c:numCache>
                <c:formatCode>0.0</c:formatCode>
                <c:ptCount val="12"/>
                <c:pt idx="0">
                  <c:v>20.367404000000001</c:v>
                </c:pt>
                <c:pt idx="1">
                  <c:v>19.100966400000001</c:v>
                </c:pt>
                <c:pt idx="2">
                  <c:v>19.200362200000001</c:v>
                </c:pt>
                <c:pt idx="3">
                  <c:v>23.2211322</c:v>
                </c:pt>
                <c:pt idx="4">
                  <c:v>23.894618999999999</c:v>
                </c:pt>
                <c:pt idx="5">
                  <c:v>24.0629308</c:v>
                </c:pt>
                <c:pt idx="6">
                  <c:v>26.594029200000001</c:v>
                </c:pt>
                <c:pt idx="7">
                  <c:v>28.466914192196931</c:v>
                </c:pt>
                <c:pt idx="8">
                  <c:v>26.174754478963305</c:v>
                </c:pt>
                <c:pt idx="9">
                  <c:v>25.305988736038163</c:v>
                </c:pt>
                <c:pt idx="10">
                  <c:v>25.414825922855112</c:v>
                </c:pt>
                <c:pt idx="11">
                  <c:v>26.137849736134289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27D-425C-A2E6-1C42F23C9A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1163372856"/>
        <c:axId val="1163373840"/>
      </c:barChart>
      <c:catAx>
        <c:axId val="116337285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163373840"/>
        <c:crosses val="autoZero"/>
        <c:auto val="1"/>
        <c:lblAlgn val="ctr"/>
        <c:lblOffset val="100"/>
        <c:noMultiLvlLbl val="0"/>
      </c:catAx>
      <c:valAx>
        <c:axId val="1163373840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1633728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>
        <a:lumMod val="95000"/>
      </a:schemeClr>
    </a:solidFill>
    <a:ln w="9525" cap="flat" cmpd="sng" algn="ctr">
      <a:solidFill>
        <a:schemeClr val="accent2">
          <a:lumMod val="75000"/>
        </a:schemeClr>
      </a:solidFill>
      <a:round/>
    </a:ln>
    <a:effectLst/>
  </c:spPr>
  <c:txPr>
    <a:bodyPr/>
    <a:lstStyle/>
    <a:p>
      <a:pPr>
        <a:defRPr sz="1200"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'1.1'!$N$55</c:f>
              <c:strCache>
                <c:ptCount val="1"/>
                <c:pt idx="0">
                  <c:v>Leiligheter og småhus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bg1"/>
              </a:solidFill>
            </a:ln>
            <a:effectLst/>
          </c:spPr>
          <c:invertIfNegative val="0"/>
          <c:dPt>
            <c:idx val="8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99D4-489F-958D-F4B723282AE3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99D4-489F-958D-F4B723282AE3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99D4-489F-958D-F4B723282AE3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99D4-489F-958D-F4B723282AE3}"/>
              </c:ext>
            </c:extLst>
          </c:dPt>
          <c:cat>
            <c:numRef>
              <c:f>'1.1'!$A$59:$A$75</c:f>
              <c:numCache>
                <c:formatCode>General</c:formatCode>
                <c:ptCount val="17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  <c:pt idx="15">
                  <c:v>2026</c:v>
                </c:pt>
                <c:pt idx="16">
                  <c:v>2027</c:v>
                </c:pt>
              </c:numCache>
            </c:numRef>
          </c:cat>
          <c:val>
            <c:numRef>
              <c:f>'1.1'!$N$59:$N$75</c:f>
              <c:numCache>
                <c:formatCode>_-* #\ ##0_-;\-* #\ ##0_-;_-* "-"??_-;_-@_-</c:formatCode>
                <c:ptCount val="17"/>
                <c:pt idx="0">
                  <c:v>29.06845984282258</c:v>
                </c:pt>
                <c:pt idx="1">
                  <c:v>34.580695529178456</c:v>
                </c:pt>
                <c:pt idx="2">
                  <c:v>27.285453047573665</c:v>
                </c:pt>
                <c:pt idx="3">
                  <c:v>23.797467449725286</c:v>
                </c:pt>
                <c:pt idx="4">
                  <c:v>33.990391468565356</c:v>
                </c:pt>
                <c:pt idx="5">
                  <c:v>49.527157658259966</c:v>
                </c:pt>
                <c:pt idx="6">
                  <c:v>66.142963660038134</c:v>
                </c:pt>
                <c:pt idx="7">
                  <c:v>74.039896660248345</c:v>
                </c:pt>
                <c:pt idx="8">
                  <c:v>90.288955819686691</c:v>
                </c:pt>
                <c:pt idx="9">
                  <c:v>97.293455419354686</c:v>
                </c:pt>
                <c:pt idx="10">
                  <c:v>96.638437943465348</c:v>
                </c:pt>
                <c:pt idx="11">
                  <c:v>108.8836278554482</c:v>
                </c:pt>
                <c:pt idx="12">
                  <c:v>94.482158299427951</c:v>
                </c:pt>
                <c:pt idx="13">
                  <c:v>70.996811156730132</c:v>
                </c:pt>
                <c:pt idx="14">
                  <c:v>66.49003782217541</c:v>
                </c:pt>
                <c:pt idx="15">
                  <c:v>71.894578302828975</c:v>
                </c:pt>
                <c:pt idx="16">
                  <c:v>77.194208085105544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9D4-489F-958D-F4B723282AE3}"/>
            </c:ext>
          </c:extLst>
        </c:ser>
        <c:ser>
          <c:idx val="1"/>
          <c:order val="1"/>
          <c:tx>
            <c:strRef>
              <c:f>'1.1'!$O$55</c:f>
              <c:strCache>
                <c:ptCount val="1"/>
                <c:pt idx="0">
                  <c:v>Private yrkesbygg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bg1"/>
              </a:solidFill>
            </a:ln>
            <a:effectLst/>
          </c:spPr>
          <c:invertIfNegative val="0"/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99D4-489F-958D-F4B723282AE3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99D4-489F-958D-F4B723282AE3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99D4-489F-958D-F4B723282AE3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99D4-489F-958D-F4B723282AE3}"/>
              </c:ext>
            </c:extLst>
          </c:dPt>
          <c:cat>
            <c:numRef>
              <c:f>'1.1'!$A$59:$A$75</c:f>
              <c:numCache>
                <c:formatCode>General</c:formatCode>
                <c:ptCount val="17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  <c:pt idx="15">
                  <c:v>2026</c:v>
                </c:pt>
                <c:pt idx="16">
                  <c:v>2027</c:v>
                </c:pt>
              </c:numCache>
            </c:numRef>
          </c:cat>
          <c:val>
            <c:numRef>
              <c:f>'1.1'!$O$59:$O$75</c:f>
              <c:numCache>
                <c:formatCode>_-* #\ ##0_-;\-* #\ ##0_-;_-* "-"??_-;_-@_-</c:formatCode>
                <c:ptCount val="17"/>
                <c:pt idx="0">
                  <c:v>75.226150747335936</c:v>
                </c:pt>
                <c:pt idx="1">
                  <c:v>77.204216577522899</c:v>
                </c:pt>
                <c:pt idx="2">
                  <c:v>73.140669793023932</c:v>
                </c:pt>
                <c:pt idx="3">
                  <c:v>72.704270806298709</c:v>
                </c:pt>
                <c:pt idx="4">
                  <c:v>73.711416888530678</c:v>
                </c:pt>
                <c:pt idx="5">
                  <c:v>75.445869146488477</c:v>
                </c:pt>
                <c:pt idx="6">
                  <c:v>81.96178233957167</c:v>
                </c:pt>
                <c:pt idx="7">
                  <c:v>78.459482985299076</c:v>
                </c:pt>
                <c:pt idx="8">
                  <c:v>79.10406856047473</c:v>
                </c:pt>
                <c:pt idx="9">
                  <c:v>78.553274806895956</c:v>
                </c:pt>
                <c:pt idx="10">
                  <c:v>94.8480435215683</c:v>
                </c:pt>
                <c:pt idx="11">
                  <c:v>116.99403793974709</c:v>
                </c:pt>
                <c:pt idx="12">
                  <c:v>109.52031915175408</c:v>
                </c:pt>
                <c:pt idx="13">
                  <c:v>99.394666167325056</c:v>
                </c:pt>
                <c:pt idx="14">
                  <c:v>97.633630520503061</c:v>
                </c:pt>
                <c:pt idx="15">
                  <c:v>90.212196750192376</c:v>
                </c:pt>
                <c:pt idx="16">
                  <c:v>90.25499496024149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99D4-489F-958D-F4B723282AE3}"/>
            </c:ext>
          </c:extLst>
        </c:ser>
        <c:ser>
          <c:idx val="2"/>
          <c:order val="2"/>
          <c:tx>
            <c:strRef>
              <c:f>'1.1'!$P$55</c:f>
              <c:strCache>
                <c:ptCount val="1"/>
                <c:pt idx="0">
                  <c:v>Offentlige yrkesbygg</c:v>
                </c:pt>
              </c:strCache>
            </c:strRef>
          </c:tx>
          <c:spPr>
            <a:solidFill>
              <a:schemeClr val="accent2">
                <a:lumMod val="50000"/>
              </a:schemeClr>
            </a:solidFill>
            <a:ln>
              <a:solidFill>
                <a:schemeClr val="bg1"/>
              </a:solidFill>
            </a:ln>
            <a:effectLst/>
          </c:spPr>
          <c:invertIfNegative val="0"/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E-99D4-489F-958D-F4B723282AE3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F-99D4-489F-958D-F4B723282AE3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0-99D4-489F-958D-F4B723282AE3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1-99D4-489F-958D-F4B723282AE3}"/>
              </c:ext>
            </c:extLst>
          </c:dPt>
          <c:cat>
            <c:numRef>
              <c:f>'1.1'!$A$59:$A$75</c:f>
              <c:numCache>
                <c:formatCode>General</c:formatCode>
                <c:ptCount val="17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  <c:pt idx="15">
                  <c:v>2026</c:v>
                </c:pt>
                <c:pt idx="16">
                  <c:v>2027</c:v>
                </c:pt>
              </c:numCache>
            </c:numRef>
          </c:cat>
          <c:val>
            <c:numRef>
              <c:f>'1.1'!$P$59:$P$75</c:f>
              <c:numCache>
                <c:formatCode>_-* #\ ##0_-;\-* #\ ##0_-;_-* "-"??_-;_-@_-</c:formatCode>
                <c:ptCount val="17"/>
                <c:pt idx="0">
                  <c:v>23.849919547166049</c:v>
                </c:pt>
                <c:pt idx="1">
                  <c:v>25.900728941556146</c:v>
                </c:pt>
                <c:pt idx="2">
                  <c:v>28.382839034310269</c:v>
                </c:pt>
                <c:pt idx="3">
                  <c:v>31.139740115539126</c:v>
                </c:pt>
                <c:pt idx="4">
                  <c:v>27.380887902509826</c:v>
                </c:pt>
                <c:pt idx="5">
                  <c:v>25.323543838731965</c:v>
                </c:pt>
                <c:pt idx="6">
                  <c:v>25.340893809545626</c:v>
                </c:pt>
                <c:pt idx="7">
                  <c:v>25.707201236547792</c:v>
                </c:pt>
                <c:pt idx="8">
                  <c:v>24.655650116456162</c:v>
                </c:pt>
                <c:pt idx="9">
                  <c:v>24.094609460468856</c:v>
                </c:pt>
                <c:pt idx="10">
                  <c:v>25.086518006465589</c:v>
                </c:pt>
                <c:pt idx="11">
                  <c:v>24.463673759064651</c:v>
                </c:pt>
                <c:pt idx="12">
                  <c:v>24.440969258249105</c:v>
                </c:pt>
                <c:pt idx="13">
                  <c:v>22.249975005148556</c:v>
                </c:pt>
                <c:pt idx="14">
                  <c:v>22.204155134017483</c:v>
                </c:pt>
                <c:pt idx="15">
                  <c:v>20.78853352503635</c:v>
                </c:pt>
                <c:pt idx="16">
                  <c:v>20.639750989559417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99D4-489F-958D-F4B723282AE3}"/>
            </c:ext>
          </c:extLst>
        </c:ser>
        <c:ser>
          <c:idx val="3"/>
          <c:order val="3"/>
          <c:tx>
            <c:strRef>
              <c:f>'1.1'!$Q$55</c:f>
              <c:strCache>
                <c:ptCount val="1"/>
                <c:pt idx="0">
                  <c:v>Anlegg</c:v>
                </c:pt>
              </c:strCache>
            </c:strRef>
          </c:tx>
          <c:spPr>
            <a:solidFill>
              <a:schemeClr val="accent5"/>
            </a:solidFill>
            <a:ln>
              <a:solidFill>
                <a:schemeClr val="bg1"/>
              </a:solidFill>
            </a:ln>
          </c:spPr>
          <c:invertIfNegative val="0"/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3-99D4-489F-958D-F4B723282AE3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4-99D4-489F-958D-F4B723282AE3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5-99D4-489F-958D-F4B723282AE3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6-99D4-489F-958D-F4B723282AE3}"/>
              </c:ext>
            </c:extLst>
          </c:dPt>
          <c:cat>
            <c:numRef>
              <c:f>'1.1'!$A$59:$A$75</c:f>
              <c:numCache>
                <c:formatCode>General</c:formatCode>
                <c:ptCount val="17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  <c:pt idx="15">
                  <c:v>2026</c:v>
                </c:pt>
                <c:pt idx="16">
                  <c:v>2027</c:v>
                </c:pt>
              </c:numCache>
            </c:numRef>
          </c:cat>
          <c:val>
            <c:numRef>
              <c:f>'1.1'!$Q$59:$Q$75</c:f>
              <c:numCache>
                <c:formatCode>_-* #\ ##0_-;\-* #\ ##0_-;_-* "-"??_-;_-@_-</c:formatCode>
                <c:ptCount val="17"/>
                <c:pt idx="0">
                  <c:v>54.042786</c:v>
                </c:pt>
                <c:pt idx="1">
                  <c:v>62.835030000000003</c:v>
                </c:pt>
                <c:pt idx="2">
                  <c:v>67.774842000000007</c:v>
                </c:pt>
                <c:pt idx="3">
                  <c:v>61.483571999999995</c:v>
                </c:pt>
                <c:pt idx="4">
                  <c:v>73.218401425799996</c:v>
                </c:pt>
                <c:pt idx="5">
                  <c:v>74.472593284799999</c:v>
                </c:pt>
                <c:pt idx="6">
                  <c:v>67.97748924359999</c:v>
                </c:pt>
                <c:pt idx="7">
                  <c:v>73.23821348940001</c:v>
                </c:pt>
                <c:pt idx="8">
                  <c:v>73.876412345399999</c:v>
                </c:pt>
                <c:pt idx="9">
                  <c:v>79.149251557800014</c:v>
                </c:pt>
                <c:pt idx="10">
                  <c:v>82.697427044468242</c:v>
                </c:pt>
                <c:pt idx="11">
                  <c:v>102.65672291598079</c:v>
                </c:pt>
                <c:pt idx="12">
                  <c:v>107.81136829368502</c:v>
                </c:pt>
                <c:pt idx="13">
                  <c:v>108.08756794241059</c:v>
                </c:pt>
                <c:pt idx="14">
                  <c:v>111.3301949806829</c:v>
                </c:pt>
                <c:pt idx="15">
                  <c:v>118.01000667952387</c:v>
                </c:pt>
                <c:pt idx="16">
                  <c:v>120.37020681311436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99D4-489F-958D-F4B723282A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487767616"/>
        <c:axId val="487771928"/>
      </c:barChart>
      <c:catAx>
        <c:axId val="48776761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487771928"/>
        <c:crosses val="autoZero"/>
        <c:auto val="1"/>
        <c:lblAlgn val="ctr"/>
        <c:lblOffset val="100"/>
        <c:noMultiLvlLbl val="0"/>
      </c:catAx>
      <c:valAx>
        <c:axId val="487771928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487767616"/>
        <c:crosses val="autoZero"/>
        <c:crossBetween val="between"/>
      </c:valAx>
      <c:spPr>
        <a:solidFill>
          <a:schemeClr val="bg1">
            <a:lumMod val="95000"/>
          </a:schemeClr>
        </a:solidFill>
      </c:spPr>
    </c:plotArea>
    <c:legend>
      <c:legendPos val="b"/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nb-NO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</c:spPr>
  <c:txPr>
    <a:bodyPr/>
    <a:lstStyle/>
    <a:p>
      <a:pPr>
        <a:defRPr sz="1200"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'1.1'!$T$55</c:f>
              <c:strCache>
                <c:ptCount val="1"/>
                <c:pt idx="0">
                  <c:v>Leiligheter og småhus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bg1"/>
              </a:solidFill>
            </a:ln>
            <a:effectLst/>
          </c:spPr>
          <c:invertIfNegative val="0"/>
          <c:dPt>
            <c:idx val="8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07A-482D-98ED-B5038EDA4590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07A-482D-98ED-B5038EDA4590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A07A-482D-98ED-B5038EDA4590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A07A-482D-98ED-B5038EDA4590}"/>
              </c:ext>
            </c:extLst>
          </c:dPt>
          <c:cat>
            <c:numRef>
              <c:f>'1.1'!$A$59:$A$75</c:f>
              <c:numCache>
                <c:formatCode>General</c:formatCode>
                <c:ptCount val="17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  <c:pt idx="15">
                  <c:v>2026</c:v>
                </c:pt>
                <c:pt idx="16">
                  <c:v>2027</c:v>
                </c:pt>
              </c:numCache>
            </c:numRef>
          </c:cat>
          <c:val>
            <c:numRef>
              <c:f>'1.1'!$T$59:$T$75</c:f>
              <c:numCache>
                <c:formatCode>_-* #\ ##0_-;\-* #\ ##0_-;_-* "-"??_-;_-@_-</c:formatCode>
                <c:ptCount val="17"/>
                <c:pt idx="0">
                  <c:v>107.9665174919146</c:v>
                </c:pt>
                <c:pt idx="1">
                  <c:v>130.64016880971488</c:v>
                </c:pt>
                <c:pt idx="2">
                  <c:v>133.05103861821416</c:v>
                </c:pt>
                <c:pt idx="3">
                  <c:v>143.45396607193931</c:v>
                </c:pt>
                <c:pt idx="4">
                  <c:v>166.9774845847067</c:v>
                </c:pt>
                <c:pt idx="5">
                  <c:v>218.27895714129096</c:v>
                </c:pt>
                <c:pt idx="6">
                  <c:v>279.75029709564581</c:v>
                </c:pt>
                <c:pt idx="7">
                  <c:v>289.87295538211407</c:v>
                </c:pt>
                <c:pt idx="8">
                  <c:v>283.49140430546862</c:v>
                </c:pt>
                <c:pt idx="9">
                  <c:v>282.08574645981287</c:v>
                </c:pt>
                <c:pt idx="10">
                  <c:v>301.59937677464563</c:v>
                </c:pt>
                <c:pt idx="11">
                  <c:v>356.12776031872795</c:v>
                </c:pt>
                <c:pt idx="12">
                  <c:v>308.91671037234181</c:v>
                </c:pt>
                <c:pt idx="13">
                  <c:v>210.22313155351338</c:v>
                </c:pt>
                <c:pt idx="14">
                  <c:v>196.9204463564588</c:v>
                </c:pt>
                <c:pt idx="15">
                  <c:v>225.18509114421062</c:v>
                </c:pt>
                <c:pt idx="16">
                  <c:v>250.9310003393185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07A-482D-98ED-B5038EDA4590}"/>
            </c:ext>
          </c:extLst>
        </c:ser>
        <c:ser>
          <c:idx val="1"/>
          <c:order val="1"/>
          <c:tx>
            <c:strRef>
              <c:f>'1.1'!$U$55</c:f>
              <c:strCache>
                <c:ptCount val="1"/>
                <c:pt idx="0">
                  <c:v>Private yrkesbygg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bg1"/>
              </a:solidFill>
            </a:ln>
            <a:effectLst/>
          </c:spPr>
          <c:invertIfNegative val="0"/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A07A-482D-98ED-B5038EDA4590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A07A-482D-98ED-B5038EDA4590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A07A-482D-98ED-B5038EDA4590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A07A-482D-98ED-B5038EDA4590}"/>
              </c:ext>
            </c:extLst>
          </c:dPt>
          <c:cat>
            <c:numRef>
              <c:f>'1.1'!$A$59:$A$75</c:f>
              <c:numCache>
                <c:formatCode>General</c:formatCode>
                <c:ptCount val="17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  <c:pt idx="15">
                  <c:v>2026</c:v>
                </c:pt>
                <c:pt idx="16">
                  <c:v>2027</c:v>
                </c:pt>
              </c:numCache>
            </c:numRef>
          </c:cat>
          <c:val>
            <c:numRef>
              <c:f>'1.1'!$U$59:$U$75</c:f>
              <c:numCache>
                <c:formatCode>_-* #\ ##0_-;\-* #\ ##0_-;_-* "-"??_-;_-@_-</c:formatCode>
                <c:ptCount val="17"/>
                <c:pt idx="0">
                  <c:v>157.52096763712302</c:v>
                </c:pt>
                <c:pt idx="1">
                  <c:v>173.95209343611253</c:v>
                </c:pt>
                <c:pt idx="2">
                  <c:v>167.92788575038495</c:v>
                </c:pt>
                <c:pt idx="3">
                  <c:v>162.15076792074512</c:v>
                </c:pt>
                <c:pt idx="4">
                  <c:v>164.32206897169343</c:v>
                </c:pt>
                <c:pt idx="5">
                  <c:v>172.62720759004753</c:v>
                </c:pt>
                <c:pt idx="6">
                  <c:v>192.31839586571476</c:v>
                </c:pt>
                <c:pt idx="7">
                  <c:v>191.80583752970782</c:v>
                </c:pt>
                <c:pt idx="8">
                  <c:v>201.98342059403254</c:v>
                </c:pt>
                <c:pt idx="9">
                  <c:v>204.40240883595058</c:v>
                </c:pt>
                <c:pt idx="10">
                  <c:v>224.93978569618861</c:v>
                </c:pt>
                <c:pt idx="11">
                  <c:v>282.34965392466682</c:v>
                </c:pt>
                <c:pt idx="12">
                  <c:v>289.45324450414796</c:v>
                </c:pt>
                <c:pt idx="13">
                  <c:v>260.892984501581</c:v>
                </c:pt>
                <c:pt idx="14">
                  <c:v>236.7901814487783</c:v>
                </c:pt>
                <c:pt idx="15">
                  <c:v>230.5935688630438</c:v>
                </c:pt>
                <c:pt idx="16">
                  <c:v>225.80691440190884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A07A-482D-98ED-B5038EDA4590}"/>
            </c:ext>
          </c:extLst>
        </c:ser>
        <c:ser>
          <c:idx val="2"/>
          <c:order val="2"/>
          <c:tx>
            <c:strRef>
              <c:f>'1.1'!$V$55</c:f>
              <c:strCache>
                <c:ptCount val="1"/>
                <c:pt idx="0">
                  <c:v>Offentlige yrkesbygg</c:v>
                </c:pt>
              </c:strCache>
            </c:strRef>
          </c:tx>
          <c:spPr>
            <a:solidFill>
              <a:schemeClr val="accent2">
                <a:lumMod val="50000"/>
              </a:schemeClr>
            </a:solidFill>
            <a:ln>
              <a:solidFill>
                <a:schemeClr val="bg1"/>
              </a:solidFill>
            </a:ln>
            <a:effectLst/>
          </c:spPr>
          <c:invertIfNegative val="0"/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E-A07A-482D-98ED-B5038EDA4590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F-A07A-482D-98ED-B5038EDA4590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0-A07A-482D-98ED-B5038EDA4590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1-A07A-482D-98ED-B5038EDA4590}"/>
              </c:ext>
            </c:extLst>
          </c:dPt>
          <c:cat>
            <c:numRef>
              <c:f>'1.1'!$A$59:$A$75</c:f>
              <c:numCache>
                <c:formatCode>General</c:formatCode>
                <c:ptCount val="17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  <c:pt idx="15">
                  <c:v>2026</c:v>
                </c:pt>
                <c:pt idx="16">
                  <c:v>2027</c:v>
                </c:pt>
              </c:numCache>
            </c:numRef>
          </c:cat>
          <c:val>
            <c:numRef>
              <c:f>'1.1'!$V$59:$V$75</c:f>
              <c:numCache>
                <c:formatCode>_-* #\ ##0_-;\-* #\ ##0_-;_-* "-"??_-;_-@_-</c:formatCode>
                <c:ptCount val="17"/>
                <c:pt idx="0">
                  <c:v>62.49754472478007</c:v>
                </c:pt>
                <c:pt idx="1">
                  <c:v>63.352212353885982</c:v>
                </c:pt>
                <c:pt idx="2">
                  <c:v>66.98533900533063</c:v>
                </c:pt>
                <c:pt idx="3">
                  <c:v>76.50582718714584</c:v>
                </c:pt>
                <c:pt idx="4">
                  <c:v>83.174553004732445</c:v>
                </c:pt>
                <c:pt idx="5">
                  <c:v>86.258047807966562</c:v>
                </c:pt>
                <c:pt idx="6">
                  <c:v>90.415347493141439</c:v>
                </c:pt>
                <c:pt idx="7">
                  <c:v>97.029825662028017</c:v>
                </c:pt>
                <c:pt idx="8">
                  <c:v>103.87601555475023</c:v>
                </c:pt>
                <c:pt idx="9">
                  <c:v>109.28666355045289</c:v>
                </c:pt>
                <c:pt idx="10">
                  <c:v>112.91652222654832</c:v>
                </c:pt>
                <c:pt idx="11">
                  <c:v>110.28627045640079</c:v>
                </c:pt>
                <c:pt idx="12">
                  <c:v>102.83071810628402</c:v>
                </c:pt>
                <c:pt idx="13">
                  <c:v>96.310386120080352</c:v>
                </c:pt>
                <c:pt idx="14">
                  <c:v>92.235745458450864</c:v>
                </c:pt>
                <c:pt idx="15">
                  <c:v>95.074510674760603</c:v>
                </c:pt>
                <c:pt idx="16">
                  <c:v>100.89396744201102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A07A-482D-98ED-B5038EDA4590}"/>
            </c:ext>
          </c:extLst>
        </c:ser>
        <c:ser>
          <c:idx val="3"/>
          <c:order val="3"/>
          <c:tx>
            <c:strRef>
              <c:f>'1.1'!$W$55</c:f>
              <c:strCache>
                <c:ptCount val="1"/>
                <c:pt idx="0">
                  <c:v>Anlegg</c:v>
                </c:pt>
              </c:strCache>
            </c:strRef>
          </c:tx>
          <c:spPr>
            <a:solidFill>
              <a:schemeClr val="accent5"/>
            </a:solidFill>
            <a:ln>
              <a:solidFill>
                <a:schemeClr val="bg1"/>
              </a:solidFill>
            </a:ln>
          </c:spPr>
          <c:invertIfNegative val="0"/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3-A07A-482D-98ED-B5038EDA4590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4-A07A-482D-98ED-B5038EDA4590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5-A07A-482D-98ED-B5038EDA4590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6-A07A-482D-98ED-B5038EDA4590}"/>
              </c:ext>
            </c:extLst>
          </c:dPt>
          <c:cat>
            <c:numRef>
              <c:f>'1.1'!$A$59:$A$75</c:f>
              <c:numCache>
                <c:formatCode>General</c:formatCode>
                <c:ptCount val="17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  <c:pt idx="15">
                  <c:v>2026</c:v>
                </c:pt>
                <c:pt idx="16">
                  <c:v>2027</c:v>
                </c:pt>
              </c:numCache>
            </c:numRef>
          </c:cat>
          <c:val>
            <c:numRef>
              <c:f>'1.1'!$W$59:$W$75</c:f>
              <c:numCache>
                <c:formatCode>_-* #\ ##0_-;\-* #\ ##0_-;_-* "-"??_-;_-@_-</c:formatCode>
                <c:ptCount val="17"/>
                <c:pt idx="0">
                  <c:v>175.10679999999999</c:v>
                </c:pt>
                <c:pt idx="1">
                  <c:v>188.62000840000002</c:v>
                </c:pt>
                <c:pt idx="2">
                  <c:v>191.9749448</c:v>
                </c:pt>
                <c:pt idx="3">
                  <c:v>201.94522019999999</c:v>
                </c:pt>
                <c:pt idx="4">
                  <c:v>222.08707462579997</c:v>
                </c:pt>
                <c:pt idx="5">
                  <c:v>227.84573768479999</c:v>
                </c:pt>
                <c:pt idx="6">
                  <c:v>229.72095924359999</c:v>
                </c:pt>
                <c:pt idx="7">
                  <c:v>251.92874702540001</c:v>
                </c:pt>
                <c:pt idx="8">
                  <c:v>271.0681383886</c:v>
                </c:pt>
                <c:pt idx="9">
                  <c:v>287.6416678783948</c:v>
                </c:pt>
                <c:pt idx="10">
                  <c:v>290.51649042078441</c:v>
                </c:pt>
                <c:pt idx="11">
                  <c:v>333.0313288183462</c:v>
                </c:pt>
                <c:pt idx="12">
                  <c:v>353.7736029199466</c:v>
                </c:pt>
                <c:pt idx="13">
                  <c:v>370.13779675955965</c:v>
                </c:pt>
                <c:pt idx="14">
                  <c:v>377.04526739234245</c:v>
                </c:pt>
                <c:pt idx="15">
                  <c:v>397.91184436302734</c:v>
                </c:pt>
                <c:pt idx="16">
                  <c:v>407.57790854915874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A07A-482D-98ED-B5038EDA45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487767616"/>
        <c:axId val="487771928"/>
      </c:barChart>
      <c:catAx>
        <c:axId val="48776761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487771928"/>
        <c:crosses val="autoZero"/>
        <c:auto val="1"/>
        <c:lblAlgn val="ctr"/>
        <c:lblOffset val="100"/>
        <c:noMultiLvlLbl val="0"/>
      </c:catAx>
      <c:valAx>
        <c:axId val="487771928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487767616"/>
        <c:crosses val="autoZero"/>
        <c:crossBetween val="between"/>
      </c:valAx>
      <c:spPr>
        <a:solidFill>
          <a:schemeClr val="bg1">
            <a:lumMod val="95000"/>
          </a:schemeClr>
        </a:solidFill>
      </c:spPr>
    </c:plotArea>
    <c:legend>
      <c:legendPos val="b"/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nb-NO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</c:spPr>
  <c:txPr>
    <a:bodyPr/>
    <a:lstStyle/>
    <a:p>
      <a:pPr>
        <a:defRPr sz="1200"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'1.2'!$B$55</c:f>
              <c:strCache>
                <c:ptCount val="1"/>
                <c:pt idx="0">
                  <c:v>Leiligheter og småhus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bg1"/>
              </a:solidFill>
            </a:ln>
            <a:effectLst/>
          </c:spPr>
          <c:invertIfNegative val="0"/>
          <c:dPt>
            <c:idx val="8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E62-46B7-965B-0C7A744530BD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5E62-46B7-965B-0C7A744530BD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5E62-46B7-965B-0C7A744530BD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5E62-46B7-965B-0C7A744530BD}"/>
              </c:ext>
            </c:extLst>
          </c:dPt>
          <c:cat>
            <c:numRef>
              <c:f>'1.2'!$A$59:$A$75</c:f>
              <c:numCache>
                <c:formatCode>General</c:formatCode>
                <c:ptCount val="17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  <c:pt idx="15">
                  <c:v>2026</c:v>
                </c:pt>
                <c:pt idx="16">
                  <c:v>2027</c:v>
                </c:pt>
              </c:numCache>
            </c:numRef>
          </c:cat>
          <c:val>
            <c:numRef>
              <c:f>'1.2'!$B$59:$B$75</c:f>
              <c:numCache>
                <c:formatCode>_-* #\ ##0_-;\-* #\ ##0_-;_-* "-"??_-;_-@_-</c:formatCode>
                <c:ptCount val="17"/>
                <c:pt idx="0">
                  <c:v>61.865940646823084</c:v>
                </c:pt>
                <c:pt idx="1">
                  <c:v>77.875658545488633</c:v>
                </c:pt>
                <c:pt idx="2">
                  <c:v>85.697392267011239</c:v>
                </c:pt>
                <c:pt idx="3">
                  <c:v>86.533033600767951</c:v>
                </c:pt>
                <c:pt idx="4">
                  <c:v>78.509670739059928</c:v>
                </c:pt>
                <c:pt idx="5">
                  <c:v>86.062832807521346</c:v>
                </c:pt>
                <c:pt idx="6">
                  <c:v>104.33784329823534</c:v>
                </c:pt>
                <c:pt idx="7">
                  <c:v>103.8105839361583</c:v>
                </c:pt>
                <c:pt idx="8">
                  <c:v>96.868015155966248</c:v>
                </c:pt>
                <c:pt idx="9">
                  <c:v>91.436025088016493</c:v>
                </c:pt>
                <c:pt idx="10">
                  <c:v>89.169992360123572</c:v>
                </c:pt>
                <c:pt idx="11">
                  <c:v>92.097344559378797</c:v>
                </c:pt>
                <c:pt idx="12">
                  <c:v>88.907050864663688</c:v>
                </c:pt>
                <c:pt idx="13">
                  <c:v>68.229282027413163</c:v>
                </c:pt>
                <c:pt idx="14">
                  <c:v>56.003964788752285</c:v>
                </c:pt>
                <c:pt idx="15">
                  <c:v>59.060540145134894</c:v>
                </c:pt>
                <c:pt idx="16">
                  <c:v>62.410010620383076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E62-46B7-965B-0C7A744530BD}"/>
            </c:ext>
          </c:extLst>
        </c:ser>
        <c:ser>
          <c:idx val="1"/>
          <c:order val="1"/>
          <c:tx>
            <c:strRef>
              <c:f>'1.2'!$C$55</c:f>
              <c:strCache>
                <c:ptCount val="1"/>
                <c:pt idx="0">
                  <c:v>Private yrkesbygg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bg1"/>
              </a:solidFill>
            </a:ln>
            <a:effectLst/>
          </c:spPr>
          <c:invertIfNegative val="0"/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5E62-46B7-965B-0C7A744530BD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5E62-46B7-965B-0C7A744530BD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5E62-46B7-965B-0C7A744530BD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5E62-46B7-965B-0C7A744530BD}"/>
              </c:ext>
            </c:extLst>
          </c:dPt>
          <c:cat>
            <c:numRef>
              <c:f>'1.2'!$A$59:$A$75</c:f>
              <c:numCache>
                <c:formatCode>General</c:formatCode>
                <c:ptCount val="17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  <c:pt idx="15">
                  <c:v>2026</c:v>
                </c:pt>
                <c:pt idx="16">
                  <c:v>2027</c:v>
                </c:pt>
              </c:numCache>
            </c:numRef>
          </c:cat>
          <c:val>
            <c:numRef>
              <c:f>'1.2'!$C$59:$C$75</c:f>
              <c:numCache>
                <c:formatCode>_-* #\ ##0_-;\-* #\ ##0_-;_-* "-"??_-;_-@_-</c:formatCode>
                <c:ptCount val="17"/>
                <c:pt idx="0">
                  <c:v>75.012120344043396</c:v>
                </c:pt>
                <c:pt idx="1">
                  <c:v>79.632327697002452</c:v>
                </c:pt>
                <c:pt idx="2">
                  <c:v>75.73982797408641</c:v>
                </c:pt>
                <c:pt idx="3">
                  <c:v>68.61302307156808</c:v>
                </c:pt>
                <c:pt idx="4">
                  <c:v>67.597795894691785</c:v>
                </c:pt>
                <c:pt idx="5">
                  <c:v>69.098784318359691</c:v>
                </c:pt>
                <c:pt idx="6">
                  <c:v>71.862195862856822</c:v>
                </c:pt>
                <c:pt idx="7">
                  <c:v>71.397914788853683</c:v>
                </c:pt>
                <c:pt idx="8">
                  <c:v>71.922555639355807</c:v>
                </c:pt>
                <c:pt idx="9">
                  <c:v>67.782407304079243</c:v>
                </c:pt>
                <c:pt idx="10">
                  <c:v>68.203156706007704</c:v>
                </c:pt>
                <c:pt idx="11">
                  <c:v>76.248136166684503</c:v>
                </c:pt>
                <c:pt idx="12">
                  <c:v>80.005045641101489</c:v>
                </c:pt>
                <c:pt idx="13">
                  <c:v>66.692957516372303</c:v>
                </c:pt>
                <c:pt idx="14">
                  <c:v>55.862799914861654</c:v>
                </c:pt>
                <c:pt idx="15">
                  <c:v>57.053158824511094</c:v>
                </c:pt>
                <c:pt idx="16">
                  <c:v>54.682969935850529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5E62-46B7-965B-0C7A744530BD}"/>
            </c:ext>
          </c:extLst>
        </c:ser>
        <c:ser>
          <c:idx val="2"/>
          <c:order val="2"/>
          <c:tx>
            <c:strRef>
              <c:f>'1.2'!$D$55</c:f>
              <c:strCache>
                <c:ptCount val="1"/>
                <c:pt idx="0">
                  <c:v>Offentlige yrkesbygg</c:v>
                </c:pt>
              </c:strCache>
            </c:strRef>
          </c:tx>
          <c:spPr>
            <a:solidFill>
              <a:schemeClr val="accent2">
                <a:lumMod val="50000"/>
              </a:schemeClr>
            </a:solidFill>
            <a:ln>
              <a:solidFill>
                <a:schemeClr val="bg1"/>
              </a:solidFill>
            </a:ln>
            <a:effectLst/>
          </c:spPr>
          <c:invertIfNegative val="0"/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E-5E62-46B7-965B-0C7A744530BD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F-5E62-46B7-965B-0C7A744530BD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0-5E62-46B7-965B-0C7A744530BD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1-5E62-46B7-965B-0C7A744530BD}"/>
              </c:ext>
            </c:extLst>
          </c:dPt>
          <c:cat>
            <c:numRef>
              <c:f>'1.2'!$A$59:$A$75</c:f>
              <c:numCache>
                <c:formatCode>General</c:formatCode>
                <c:ptCount val="17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  <c:pt idx="15">
                  <c:v>2026</c:v>
                </c:pt>
                <c:pt idx="16">
                  <c:v>2027</c:v>
                </c:pt>
              </c:numCache>
            </c:numRef>
          </c:cat>
          <c:val>
            <c:numRef>
              <c:f>'1.2'!$D$59:$D$75</c:f>
              <c:numCache>
                <c:formatCode>_-* #\ ##0_-;\-* #\ ##0_-;_-* "-"??_-;_-@_-</c:formatCode>
                <c:ptCount val="17"/>
                <c:pt idx="0">
                  <c:v>32.39436772425119</c:v>
                </c:pt>
                <c:pt idx="1">
                  <c:v>30.351754621195695</c:v>
                </c:pt>
                <c:pt idx="2">
                  <c:v>31.138401561453225</c:v>
                </c:pt>
                <c:pt idx="3">
                  <c:v>33.035216711264248</c:v>
                </c:pt>
                <c:pt idx="4">
                  <c:v>37.721166353390032</c:v>
                </c:pt>
                <c:pt idx="5">
                  <c:v>39.831978275237418</c:v>
                </c:pt>
                <c:pt idx="6">
                  <c:v>36.929298125564308</c:v>
                </c:pt>
                <c:pt idx="7">
                  <c:v>36.3697904004961</c:v>
                </c:pt>
                <c:pt idx="8">
                  <c:v>41.130062074036097</c:v>
                </c:pt>
                <c:pt idx="9">
                  <c:v>46.222481870704542</c:v>
                </c:pt>
                <c:pt idx="10">
                  <c:v>43.841486426577582</c:v>
                </c:pt>
                <c:pt idx="11">
                  <c:v>36.602802524029727</c:v>
                </c:pt>
                <c:pt idx="12">
                  <c:v>34.617513348071697</c:v>
                </c:pt>
                <c:pt idx="13">
                  <c:v>32.168391372028069</c:v>
                </c:pt>
                <c:pt idx="14">
                  <c:v>28.000874801178302</c:v>
                </c:pt>
                <c:pt idx="15">
                  <c:v>30.293078910537943</c:v>
                </c:pt>
                <c:pt idx="16">
                  <c:v>34.781292980875456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5E62-46B7-965B-0C7A744530BD}"/>
            </c:ext>
          </c:extLst>
        </c:ser>
        <c:ser>
          <c:idx val="3"/>
          <c:order val="3"/>
          <c:tx>
            <c:strRef>
              <c:f>'1.2'!$E$55</c:f>
              <c:strCache>
                <c:ptCount val="1"/>
                <c:pt idx="0">
                  <c:v>Anlegg</c:v>
                </c:pt>
              </c:strCache>
            </c:strRef>
          </c:tx>
          <c:spPr>
            <a:solidFill>
              <a:schemeClr val="accent5"/>
            </a:solidFill>
            <a:ln>
              <a:solidFill>
                <a:schemeClr val="bg1"/>
              </a:solidFill>
            </a:ln>
          </c:spPr>
          <c:invertIfNegative val="0"/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3-5E62-46B7-965B-0C7A744530BD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4-5E62-46B7-965B-0C7A744530BD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5-5E62-46B7-965B-0C7A744530BD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6-5E62-46B7-965B-0C7A744530BD}"/>
              </c:ext>
            </c:extLst>
          </c:dPt>
          <c:cat>
            <c:numRef>
              <c:f>'1.2'!$A$59:$A$75</c:f>
              <c:numCache>
                <c:formatCode>General</c:formatCode>
                <c:ptCount val="17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  <c:pt idx="15">
                  <c:v>2026</c:v>
                </c:pt>
                <c:pt idx="16">
                  <c:v>2027</c:v>
                </c:pt>
              </c:numCache>
            </c:numRef>
          </c:cat>
          <c:val>
            <c:numRef>
              <c:f>'1.2'!$E$59:$E$75</c:f>
              <c:numCache>
                <c:formatCode>_-* #\ ##0_-;\-* #\ ##0_-;_-* "-"??_-;_-@_-</c:formatCode>
                <c:ptCount val="17"/>
                <c:pt idx="0">
                  <c:v>93.029888617021285</c:v>
                </c:pt>
                <c:pt idx="1">
                  <c:v>81.908536471428548</c:v>
                </c:pt>
                <c:pt idx="2">
                  <c:v>86.181544780684092</c:v>
                </c:pt>
                <c:pt idx="3">
                  <c:v>100.24717168928571</c:v>
                </c:pt>
                <c:pt idx="4">
                  <c:v>108.89986796293437</c:v>
                </c:pt>
                <c:pt idx="5">
                  <c:v>110.06971146774191</c:v>
                </c:pt>
                <c:pt idx="6">
                  <c:v>111.14156209238853</c:v>
                </c:pt>
                <c:pt idx="7">
                  <c:v>117.15675860642955</c:v>
                </c:pt>
                <c:pt idx="8">
                  <c:v>125.58424557596578</c:v>
                </c:pt>
                <c:pt idx="9">
                  <c:v>124.54580976866784</c:v>
                </c:pt>
                <c:pt idx="10">
                  <c:v>121.51038439416763</c:v>
                </c:pt>
                <c:pt idx="11">
                  <c:v>118.29136298844981</c:v>
                </c:pt>
                <c:pt idx="12">
                  <c:v>115.29186512026661</c:v>
                </c:pt>
                <c:pt idx="13">
                  <c:v>119.58863245174921</c:v>
                </c:pt>
                <c:pt idx="14">
                  <c:v>115.94029724552195</c:v>
                </c:pt>
                <c:pt idx="15">
                  <c:v>118.39768842196126</c:v>
                </c:pt>
                <c:pt idx="16">
                  <c:v>118.61113431529594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5E62-46B7-965B-0C7A744530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487767616"/>
        <c:axId val="487771928"/>
      </c:barChart>
      <c:catAx>
        <c:axId val="48776761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487771928"/>
        <c:crosses val="autoZero"/>
        <c:auto val="1"/>
        <c:lblAlgn val="ctr"/>
        <c:lblOffset val="100"/>
        <c:noMultiLvlLbl val="0"/>
      </c:catAx>
      <c:valAx>
        <c:axId val="487771928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487767616"/>
        <c:crosses val="autoZero"/>
        <c:crossBetween val="between"/>
      </c:valAx>
      <c:spPr>
        <a:solidFill>
          <a:schemeClr val="bg1">
            <a:lumMod val="95000"/>
          </a:schemeClr>
        </a:solidFill>
      </c:spPr>
    </c:plotArea>
    <c:legend>
      <c:legendPos val="b"/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nb-NO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</c:spPr>
  <c:txPr>
    <a:bodyPr/>
    <a:lstStyle/>
    <a:p>
      <a:pPr>
        <a:defRPr sz="1200"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'1.2'!$H$55</c:f>
              <c:strCache>
                <c:ptCount val="1"/>
                <c:pt idx="0">
                  <c:v>Leiligheter og småhus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bg1"/>
              </a:solidFill>
            </a:ln>
            <a:effectLst/>
          </c:spPr>
          <c:invertIfNegative val="0"/>
          <c:dPt>
            <c:idx val="8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B97-478D-A975-044135FAFF21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B97-478D-A975-044135FAFF21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3B97-478D-A975-044135FAFF21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3B97-478D-A975-044135FAFF21}"/>
              </c:ext>
            </c:extLst>
          </c:dPt>
          <c:cat>
            <c:numRef>
              <c:f>'1.2'!$A$59:$A$75</c:f>
              <c:numCache>
                <c:formatCode>General</c:formatCode>
                <c:ptCount val="17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  <c:pt idx="15">
                  <c:v>2026</c:v>
                </c:pt>
                <c:pt idx="16">
                  <c:v>2027</c:v>
                </c:pt>
              </c:numCache>
            </c:numRef>
          </c:cat>
          <c:val>
            <c:numRef>
              <c:f>'1.2'!$H$59:$H$75</c:f>
              <c:numCache>
                <c:formatCode>_-* #\ ##0_-;\-* #\ ##0_-;_-* "-"??_-;_-@_-</c:formatCode>
                <c:ptCount val="17"/>
                <c:pt idx="0">
                  <c:v>72.189593288135114</c:v>
                </c:pt>
                <c:pt idx="1">
                  <c:v>78.440436819305489</c:v>
                </c:pt>
                <c:pt idx="2">
                  <c:v>79.881364333841532</c:v>
                </c:pt>
                <c:pt idx="3">
                  <c:v>94.682951320217455</c:v>
                </c:pt>
                <c:pt idx="4">
                  <c:v>114.96253265795109</c:v>
                </c:pt>
                <c:pt idx="5">
                  <c:v>145.46163442926397</c:v>
                </c:pt>
                <c:pt idx="6">
                  <c:v>179.00260793620046</c:v>
                </c:pt>
                <c:pt idx="7">
                  <c:v>175.10509760061461</c:v>
                </c:pt>
                <c:pt idx="8">
                  <c:v>147.87568160912505</c:v>
                </c:pt>
                <c:pt idx="9">
                  <c:v>139.72189132448926</c:v>
                </c:pt>
                <c:pt idx="10">
                  <c:v>156.60346133068708</c:v>
                </c:pt>
                <c:pt idx="11">
                  <c:v>184.47767924127166</c:v>
                </c:pt>
                <c:pt idx="12">
                  <c:v>138.85966391726777</c:v>
                </c:pt>
                <c:pt idx="13">
                  <c:v>74.743972866806146</c:v>
                </c:pt>
                <c:pt idx="14">
                  <c:v>73.888141458221654</c:v>
                </c:pt>
                <c:pt idx="15">
                  <c:v>89.152439173731892</c:v>
                </c:pt>
                <c:pt idx="16">
                  <c:v>100.71000160169393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B97-478D-A975-044135FAFF21}"/>
            </c:ext>
          </c:extLst>
        </c:ser>
        <c:ser>
          <c:idx val="1"/>
          <c:order val="1"/>
          <c:tx>
            <c:strRef>
              <c:f>'1.2'!$I$55</c:f>
              <c:strCache>
                <c:ptCount val="1"/>
                <c:pt idx="0">
                  <c:v>Private yrkesbygg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bg1"/>
              </a:solidFill>
            </a:ln>
            <a:effectLst/>
          </c:spPr>
          <c:invertIfNegative val="0"/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3B97-478D-A975-044135FAFF21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3B97-478D-A975-044135FAFF21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3B97-478D-A975-044135FAFF21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3B97-478D-A975-044135FAFF21}"/>
              </c:ext>
            </c:extLst>
          </c:dPt>
          <c:cat>
            <c:numRef>
              <c:f>'1.2'!$A$59:$A$75</c:f>
              <c:numCache>
                <c:formatCode>General</c:formatCode>
                <c:ptCount val="17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  <c:pt idx="15">
                  <c:v>2026</c:v>
                </c:pt>
                <c:pt idx="16">
                  <c:v>2027</c:v>
                </c:pt>
              </c:numCache>
            </c:numRef>
          </c:cat>
          <c:val>
            <c:numRef>
              <c:f>'1.2'!$I$59:$I$75</c:f>
              <c:numCache>
                <c:formatCode>_-* #\ ##0_-;\-* #\ ##0_-;_-* "-"??_-;_-@_-</c:formatCode>
                <c:ptCount val="17"/>
                <c:pt idx="0">
                  <c:v>63.198056827775034</c:v>
                </c:pt>
                <c:pt idx="1">
                  <c:v>77.648256367789969</c:v>
                </c:pt>
                <c:pt idx="2">
                  <c:v>72.805162689704702</c:v>
                </c:pt>
                <c:pt idx="3">
                  <c:v>66.399132833597363</c:v>
                </c:pt>
                <c:pt idx="4">
                  <c:v>63.386292294361709</c:v>
                </c:pt>
                <c:pt idx="5">
                  <c:v>64.017641946109009</c:v>
                </c:pt>
                <c:pt idx="6">
                  <c:v>74.765637755154501</c:v>
                </c:pt>
                <c:pt idx="7">
                  <c:v>75.053268529364416</c:v>
                </c:pt>
                <c:pt idx="8">
                  <c:v>83.783192929607551</c:v>
                </c:pt>
                <c:pt idx="9">
                  <c:v>89.686394893658829</c:v>
                </c:pt>
                <c:pt idx="10">
                  <c:v>87.765749681910705</c:v>
                </c:pt>
                <c:pt idx="11">
                  <c:v>108.66403726100587</c:v>
                </c:pt>
                <c:pt idx="12">
                  <c:v>110.86961635613812</c:v>
                </c:pt>
                <c:pt idx="13">
                  <c:v>99.13512060659086</c:v>
                </c:pt>
                <c:pt idx="14">
                  <c:v>82.806984245397544</c:v>
                </c:pt>
                <c:pt idx="15">
                  <c:v>78.733714132862872</c:v>
                </c:pt>
                <c:pt idx="16">
                  <c:v>72.626304256397916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3B97-478D-A975-044135FAFF21}"/>
            </c:ext>
          </c:extLst>
        </c:ser>
        <c:ser>
          <c:idx val="2"/>
          <c:order val="2"/>
          <c:tx>
            <c:strRef>
              <c:f>'1.2'!$J$55</c:f>
              <c:strCache>
                <c:ptCount val="1"/>
                <c:pt idx="0">
                  <c:v>Offentlige yrkesbygg</c:v>
                </c:pt>
              </c:strCache>
            </c:strRef>
          </c:tx>
          <c:spPr>
            <a:solidFill>
              <a:schemeClr val="accent2">
                <a:lumMod val="50000"/>
              </a:schemeClr>
            </a:solidFill>
            <a:ln>
              <a:solidFill>
                <a:schemeClr val="bg1"/>
              </a:solidFill>
            </a:ln>
            <a:effectLst/>
          </c:spPr>
          <c:invertIfNegative val="0"/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E-3B97-478D-A975-044135FAFF21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F-3B97-478D-A975-044135FAFF21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0-3B97-478D-A975-044135FAFF21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1-3B97-478D-A975-044135FAFF21}"/>
              </c:ext>
            </c:extLst>
          </c:dPt>
          <c:cat>
            <c:numRef>
              <c:f>'1.2'!$A$59:$A$75</c:f>
              <c:numCache>
                <c:formatCode>General</c:formatCode>
                <c:ptCount val="17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  <c:pt idx="15">
                  <c:v>2026</c:v>
                </c:pt>
                <c:pt idx="16">
                  <c:v>2027</c:v>
                </c:pt>
              </c:numCache>
            </c:numRef>
          </c:cat>
          <c:val>
            <c:numRef>
              <c:f>'1.2'!$J$59:$J$75</c:f>
              <c:numCache>
                <c:formatCode>_-* #\ ##0_-;\-* #\ ##0_-;_-* "-"??_-;_-@_-</c:formatCode>
                <c:ptCount val="17"/>
                <c:pt idx="0">
                  <c:v>32.958108769126454</c:v>
                </c:pt>
                <c:pt idx="1">
                  <c:v>30.643889270796848</c:v>
                </c:pt>
                <c:pt idx="2">
                  <c:v>29.299436432863978</c:v>
                </c:pt>
                <c:pt idx="3">
                  <c:v>35.616025194876308</c:v>
                </c:pt>
                <c:pt idx="4">
                  <c:v>43.146645800080698</c:v>
                </c:pt>
                <c:pt idx="5">
                  <c:v>43.702794410526764</c:v>
                </c:pt>
                <c:pt idx="6">
                  <c:v>49.462459364127341</c:v>
                </c:pt>
                <c:pt idx="7">
                  <c:v>55.743744662441237</c:v>
                </c:pt>
                <c:pt idx="8">
                  <c:v>59.228453157785779</c:v>
                </c:pt>
                <c:pt idx="9">
                  <c:v>60.367209257382584</c:v>
                </c:pt>
                <c:pt idx="10">
                  <c:v>61.546311560826723</c:v>
                </c:pt>
                <c:pt idx="11">
                  <c:v>59.479319510359097</c:v>
                </c:pt>
                <c:pt idx="12">
                  <c:v>48.558318241182512</c:v>
                </c:pt>
                <c:pt idx="13">
                  <c:v>43.845090840112249</c:v>
                </c:pt>
                <c:pt idx="14">
                  <c:v>41.775101713002243</c:v>
                </c:pt>
                <c:pt idx="15">
                  <c:v>41.539169336081493</c:v>
                </c:pt>
                <c:pt idx="16">
                  <c:v>40.580548413863951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3B97-478D-A975-044135FAFF21}"/>
            </c:ext>
          </c:extLst>
        </c:ser>
        <c:ser>
          <c:idx val="3"/>
          <c:order val="3"/>
          <c:tx>
            <c:strRef>
              <c:f>'1.2'!$K$55</c:f>
              <c:strCache>
                <c:ptCount val="1"/>
                <c:pt idx="0">
                  <c:v>Anlegg</c:v>
                </c:pt>
              </c:strCache>
            </c:strRef>
          </c:tx>
          <c:spPr>
            <a:solidFill>
              <a:schemeClr val="accent5"/>
            </a:solidFill>
            <a:ln>
              <a:solidFill>
                <a:schemeClr val="bg1"/>
              </a:solidFill>
            </a:ln>
          </c:spPr>
          <c:invertIfNegative val="0"/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3-3B97-478D-A975-044135FAFF21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4-3B97-478D-A975-044135FAFF21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5-3B97-478D-A975-044135FAFF21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6-3B97-478D-A975-044135FAFF21}"/>
              </c:ext>
            </c:extLst>
          </c:dPt>
          <c:cat>
            <c:numRef>
              <c:f>'1.2'!$A$59:$A$75</c:f>
              <c:numCache>
                <c:formatCode>General</c:formatCode>
                <c:ptCount val="17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  <c:pt idx="15">
                  <c:v>2026</c:v>
                </c:pt>
                <c:pt idx="16">
                  <c:v>2027</c:v>
                </c:pt>
              </c:numCache>
            </c:numRef>
          </c:cat>
          <c:val>
            <c:numRef>
              <c:f>'1.2'!$K$59:$K$75</c:f>
              <c:numCache>
                <c:formatCode>_-* #\ ##0_-;\-* #\ ##0_-;_-* "-"??_-;_-@_-</c:formatCode>
                <c:ptCount val="17"/>
                <c:pt idx="0">
                  <c:v>108.17114186765957</c:v>
                </c:pt>
                <c:pt idx="1">
                  <c:v>121.45324251569356</c:v>
                </c:pt>
                <c:pt idx="2">
                  <c:v>108.99821194680082</c:v>
                </c:pt>
                <c:pt idx="3">
                  <c:v>115.44902743847967</c:v>
                </c:pt>
                <c:pt idx="4">
                  <c:v>115.60938747343629</c:v>
                </c:pt>
                <c:pt idx="5">
                  <c:v>117.28160180432637</c:v>
                </c:pt>
                <c:pt idx="6">
                  <c:v>120.41087425722664</c:v>
                </c:pt>
                <c:pt idx="7">
                  <c:v>128.1639533080492</c:v>
                </c:pt>
                <c:pt idx="8">
                  <c:v>139.08542823395189</c:v>
                </c:pt>
                <c:pt idx="9">
                  <c:v>152.5596149784912</c:v>
                </c:pt>
                <c:pt idx="10">
                  <c:v>136.84943506835012</c:v>
                </c:pt>
                <c:pt idx="11">
                  <c:v>132.46070878422665</c:v>
                </c:pt>
                <c:pt idx="12">
                  <c:v>145.01410708726286</c:v>
                </c:pt>
                <c:pt idx="13">
                  <c:v>150.90082609199999</c:v>
                </c:pt>
                <c:pt idx="14">
                  <c:v>149.7747751661376</c:v>
                </c:pt>
                <c:pt idx="15">
                  <c:v>154.36583622783724</c:v>
                </c:pt>
                <c:pt idx="16">
                  <c:v>154.66520855717476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3B97-478D-A975-044135FAFF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487767616"/>
        <c:axId val="487771928"/>
      </c:barChart>
      <c:catAx>
        <c:axId val="48776761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487771928"/>
        <c:crosses val="autoZero"/>
        <c:auto val="1"/>
        <c:lblAlgn val="ctr"/>
        <c:lblOffset val="100"/>
        <c:noMultiLvlLbl val="0"/>
      </c:catAx>
      <c:valAx>
        <c:axId val="487771928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487767616"/>
        <c:crosses val="autoZero"/>
        <c:crossBetween val="between"/>
      </c:valAx>
      <c:spPr>
        <a:solidFill>
          <a:schemeClr val="bg1">
            <a:lumMod val="95000"/>
          </a:schemeClr>
        </a:solidFill>
      </c:spPr>
    </c:plotArea>
    <c:legend>
      <c:legendPos val="b"/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nb-NO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</c:spPr>
  <c:txPr>
    <a:bodyPr/>
    <a:lstStyle/>
    <a:p>
      <a:pPr>
        <a:defRPr sz="1200"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'1.2'!$N$55</c:f>
              <c:strCache>
                <c:ptCount val="1"/>
                <c:pt idx="0">
                  <c:v>Leiligheter og småhus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bg1"/>
              </a:solidFill>
            </a:ln>
            <a:effectLst/>
          </c:spPr>
          <c:invertIfNegative val="0"/>
          <c:dPt>
            <c:idx val="8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113-4FA3-92DF-540476A7D955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113-4FA3-92DF-540476A7D955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A113-4FA3-92DF-540476A7D955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A113-4FA3-92DF-540476A7D955}"/>
              </c:ext>
            </c:extLst>
          </c:dPt>
          <c:cat>
            <c:numRef>
              <c:f>'1.2'!$A$59:$A$75</c:f>
              <c:numCache>
                <c:formatCode>General</c:formatCode>
                <c:ptCount val="17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  <c:pt idx="15">
                  <c:v>2026</c:v>
                </c:pt>
                <c:pt idx="16">
                  <c:v>2027</c:v>
                </c:pt>
              </c:numCache>
            </c:numRef>
          </c:cat>
          <c:val>
            <c:numRef>
              <c:f>'1.2'!$N$59:$N$75</c:f>
              <c:numCache>
                <c:formatCode>_-* #\ ##0_-;\-* #\ ##0_-;_-* "-"??_-;_-@_-</c:formatCode>
                <c:ptCount val="17"/>
                <c:pt idx="0">
                  <c:v>40.838814491464632</c:v>
                </c:pt>
                <c:pt idx="1">
                  <c:v>47.401727186166454</c:v>
                </c:pt>
                <c:pt idx="2">
                  <c:v>37.060731303919461</c:v>
                </c:pt>
                <c:pt idx="3">
                  <c:v>31.90805559845996</c:v>
                </c:pt>
                <c:pt idx="4">
                  <c:v>44.874855817711058</c:v>
                </c:pt>
                <c:pt idx="5">
                  <c:v>64.107561493667561</c:v>
                </c:pt>
                <c:pt idx="6">
                  <c:v>84.758317156144244</c:v>
                </c:pt>
                <c:pt idx="7">
                  <c:v>93.256366997366385</c:v>
                </c:pt>
                <c:pt idx="8">
                  <c:v>112.6214885995052</c:v>
                </c:pt>
                <c:pt idx="9">
                  <c:v>121.17577093484782</c:v>
                </c:pt>
                <c:pt idx="10">
                  <c:v>115.93620552639283</c:v>
                </c:pt>
                <c:pt idx="11">
                  <c:v>121.7859949092615</c:v>
                </c:pt>
                <c:pt idx="12">
                  <c:v>100.32225273331024</c:v>
                </c:pt>
                <c:pt idx="13">
                  <c:v>72.897823081469951</c:v>
                </c:pt>
                <c:pt idx="14">
                  <c:v>66.228306857568455</c:v>
                </c:pt>
                <c:pt idx="15">
                  <c:v>69.533132492485294</c:v>
                </c:pt>
                <c:pt idx="16">
                  <c:v>72.486083357959913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113-4FA3-92DF-540476A7D955}"/>
            </c:ext>
          </c:extLst>
        </c:ser>
        <c:ser>
          <c:idx val="1"/>
          <c:order val="1"/>
          <c:tx>
            <c:strRef>
              <c:f>'1.2'!$O$55</c:f>
              <c:strCache>
                <c:ptCount val="1"/>
                <c:pt idx="0">
                  <c:v>Private yrkesbygg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bg1"/>
              </a:solidFill>
            </a:ln>
            <a:effectLst/>
          </c:spPr>
          <c:invertIfNegative val="0"/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A113-4FA3-92DF-540476A7D955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A113-4FA3-92DF-540476A7D955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A113-4FA3-92DF-540476A7D955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A113-4FA3-92DF-540476A7D955}"/>
              </c:ext>
            </c:extLst>
          </c:dPt>
          <c:cat>
            <c:numRef>
              <c:f>'1.2'!$A$59:$A$75</c:f>
              <c:numCache>
                <c:formatCode>General</c:formatCode>
                <c:ptCount val="17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  <c:pt idx="15">
                  <c:v>2026</c:v>
                </c:pt>
                <c:pt idx="16">
                  <c:v>2027</c:v>
                </c:pt>
              </c:numCache>
            </c:numRef>
          </c:cat>
          <c:val>
            <c:numRef>
              <c:f>'1.2'!$O$59:$O$75</c:f>
              <c:numCache>
                <c:formatCode>_-* #\ ##0_-;\-* #\ ##0_-;_-* "-"??_-;_-@_-</c:formatCode>
                <c:ptCount val="17"/>
                <c:pt idx="0">
                  <c:v>105.80570167941116</c:v>
                </c:pt>
                <c:pt idx="1">
                  <c:v>105.83028613157794</c:v>
                </c:pt>
                <c:pt idx="2">
                  <c:v>99.331362508851612</c:v>
                </c:pt>
                <c:pt idx="3">
                  <c:v>97.509301538042521</c:v>
                </c:pt>
                <c:pt idx="4">
                  <c:v>97.355690448687255</c:v>
                </c:pt>
                <c:pt idx="5">
                  <c:v>97.700378821165728</c:v>
                </c:pt>
                <c:pt idx="6">
                  <c:v>105.0375380248918</c:v>
                </c:pt>
                <c:pt idx="7">
                  <c:v>98.848629619516345</c:v>
                </c:pt>
                <c:pt idx="8">
                  <c:v>98.671916414264331</c:v>
                </c:pt>
                <c:pt idx="9">
                  <c:v>97.833057310868369</c:v>
                </c:pt>
                <c:pt idx="10">
                  <c:v>113.6888049476522</c:v>
                </c:pt>
                <c:pt idx="11">
                  <c:v>130.83075279910844</c:v>
                </c:pt>
                <c:pt idx="12">
                  <c:v>116.23136353318564</c:v>
                </c:pt>
                <c:pt idx="13">
                  <c:v>102.00301622366496</c:v>
                </c:pt>
                <c:pt idx="14">
                  <c:v>97.273011955548114</c:v>
                </c:pt>
                <c:pt idx="15">
                  <c:v>87.275512541449842</c:v>
                </c:pt>
                <c:pt idx="16">
                  <c:v>84.759340675107708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A113-4FA3-92DF-540476A7D955}"/>
            </c:ext>
          </c:extLst>
        </c:ser>
        <c:ser>
          <c:idx val="2"/>
          <c:order val="2"/>
          <c:tx>
            <c:strRef>
              <c:f>'1.2'!$P$55</c:f>
              <c:strCache>
                <c:ptCount val="1"/>
                <c:pt idx="0">
                  <c:v>Offentlige yrkesbygg</c:v>
                </c:pt>
              </c:strCache>
            </c:strRef>
          </c:tx>
          <c:spPr>
            <a:solidFill>
              <a:schemeClr val="accent2">
                <a:lumMod val="50000"/>
              </a:schemeClr>
            </a:solidFill>
            <a:ln>
              <a:solidFill>
                <a:schemeClr val="bg1"/>
              </a:solidFill>
            </a:ln>
            <a:effectLst/>
          </c:spPr>
          <c:invertIfNegative val="0"/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E-A113-4FA3-92DF-540476A7D955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F-A113-4FA3-92DF-540476A7D955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0-A113-4FA3-92DF-540476A7D955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1-A113-4FA3-92DF-540476A7D955}"/>
              </c:ext>
            </c:extLst>
          </c:dPt>
          <c:cat>
            <c:numRef>
              <c:f>'1.2'!$A$59:$A$75</c:f>
              <c:numCache>
                <c:formatCode>General</c:formatCode>
                <c:ptCount val="17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  <c:pt idx="15">
                  <c:v>2026</c:v>
                </c:pt>
                <c:pt idx="16">
                  <c:v>2027</c:v>
                </c:pt>
              </c:numCache>
            </c:numRef>
          </c:cat>
          <c:val>
            <c:numRef>
              <c:f>'1.2'!$P$59:$P$75</c:f>
              <c:numCache>
                <c:formatCode>_-* #\ ##0_-;\-* #\ ##0_-;_-* "-"??_-;_-@_-</c:formatCode>
                <c:ptCount val="17"/>
                <c:pt idx="0">
                  <c:v>33.530947997370262</c:v>
                </c:pt>
                <c:pt idx="1">
                  <c:v>35.502444119975259</c:v>
                </c:pt>
                <c:pt idx="2">
                  <c:v>38.536670991313656</c:v>
                </c:pt>
                <c:pt idx="3">
                  <c:v>41.760366671359314</c:v>
                </c:pt>
                <c:pt idx="4">
                  <c:v>36.171668874943094</c:v>
                </c:pt>
                <c:pt idx="5">
                  <c:v>32.801352143224953</c:v>
                </c:pt>
                <c:pt idx="6">
                  <c:v>32.474623436810681</c:v>
                </c:pt>
                <c:pt idx="7">
                  <c:v>32.391298868942336</c:v>
                </c:pt>
                <c:pt idx="8">
                  <c:v>30.754740396713384</c:v>
                </c:pt>
                <c:pt idx="9">
                  <c:v>30.008752059456302</c:v>
                </c:pt>
                <c:pt idx="10">
                  <c:v>30.117499209134689</c:v>
                </c:pt>
                <c:pt idx="11">
                  <c:v>27.37084287488744</c:v>
                </c:pt>
                <c:pt idx="12">
                  <c:v>25.931543081350515</c:v>
                </c:pt>
                <c:pt idx="13">
                  <c:v>22.831922764617147</c:v>
                </c:pt>
                <c:pt idx="14">
                  <c:v>22.120998944171159</c:v>
                </c:pt>
                <c:pt idx="15">
                  <c:v>20.111203476439634</c:v>
                </c:pt>
                <c:pt idx="16">
                  <c:v>19.38079652984996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A113-4FA3-92DF-540476A7D955}"/>
            </c:ext>
          </c:extLst>
        </c:ser>
        <c:ser>
          <c:idx val="3"/>
          <c:order val="3"/>
          <c:tx>
            <c:strRef>
              <c:f>'1.2'!$Q$55</c:f>
              <c:strCache>
                <c:ptCount val="1"/>
                <c:pt idx="0">
                  <c:v>Anlegg</c:v>
                </c:pt>
              </c:strCache>
            </c:strRef>
          </c:tx>
          <c:spPr>
            <a:solidFill>
              <a:schemeClr val="accent5"/>
            </a:solidFill>
            <a:ln>
              <a:solidFill>
                <a:schemeClr val="bg1"/>
              </a:solidFill>
            </a:ln>
          </c:spPr>
          <c:invertIfNegative val="0"/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3-A113-4FA3-92DF-540476A7D955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4-A113-4FA3-92DF-540476A7D955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5-A113-4FA3-92DF-540476A7D955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6-A113-4FA3-92DF-540476A7D955}"/>
              </c:ext>
            </c:extLst>
          </c:dPt>
          <c:cat>
            <c:numRef>
              <c:f>'1.2'!$A$59:$A$75</c:f>
              <c:numCache>
                <c:formatCode>General</c:formatCode>
                <c:ptCount val="17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  <c:pt idx="15">
                  <c:v>2026</c:v>
                </c:pt>
                <c:pt idx="16">
                  <c:v>2027</c:v>
                </c:pt>
              </c:numCache>
            </c:numRef>
          </c:cat>
          <c:val>
            <c:numRef>
              <c:f>'1.2'!$Q$59:$Q$75</c:f>
              <c:numCache>
                <c:formatCode>_-* #\ ##0_-;\-* #\ ##0_-;_-* "-"??_-;_-@_-</c:formatCode>
                <c:ptCount val="17"/>
                <c:pt idx="0">
                  <c:v>89.615204217446802</c:v>
                </c:pt>
                <c:pt idx="1">
                  <c:v>101.3903268757764</c:v>
                </c:pt>
                <c:pt idx="2">
                  <c:v>106.28058892032193</c:v>
                </c:pt>
                <c:pt idx="3">
                  <c:v>94.203630205242462</c:v>
                </c:pt>
                <c:pt idx="4">
                  <c:v>110.16212636657851</c:v>
                </c:pt>
                <c:pt idx="5">
                  <c:v>110.13559162504167</c:v>
                </c:pt>
                <c:pt idx="6">
                  <c:v>97.091122541515674</c:v>
                </c:pt>
                <c:pt idx="7">
                  <c:v>100.31532920888469</c:v>
                </c:pt>
                <c:pt idx="8">
                  <c:v>98.929232362416812</c:v>
                </c:pt>
                <c:pt idx="9">
                  <c:v>104.96815942557697</c:v>
                </c:pt>
                <c:pt idx="10">
                  <c:v>102.57551945499799</c:v>
                </c:pt>
                <c:pt idx="11">
                  <c:v>111.4824356014188</c:v>
                </c:pt>
                <c:pt idx="12">
                  <c:v>113.85445357157403</c:v>
                </c:pt>
                <c:pt idx="13">
                  <c:v>111.3301949806829</c:v>
                </c:pt>
                <c:pt idx="14">
                  <c:v>111.3301949806829</c:v>
                </c:pt>
                <c:pt idx="15">
                  <c:v>115.24414714797253</c:v>
                </c:pt>
                <c:pt idx="16">
                  <c:v>115.01862044122502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A113-4FA3-92DF-540476A7D9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487767616"/>
        <c:axId val="487771928"/>
      </c:barChart>
      <c:catAx>
        <c:axId val="48776761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487771928"/>
        <c:crosses val="autoZero"/>
        <c:auto val="1"/>
        <c:lblAlgn val="ctr"/>
        <c:lblOffset val="100"/>
        <c:noMultiLvlLbl val="0"/>
      </c:catAx>
      <c:valAx>
        <c:axId val="487771928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487767616"/>
        <c:crosses val="autoZero"/>
        <c:crossBetween val="between"/>
      </c:valAx>
      <c:spPr>
        <a:solidFill>
          <a:schemeClr val="bg1">
            <a:lumMod val="95000"/>
          </a:schemeClr>
        </a:solidFill>
      </c:spPr>
    </c:plotArea>
    <c:legend>
      <c:legendPos val="b"/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nb-NO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</c:spPr>
  <c:txPr>
    <a:bodyPr/>
    <a:lstStyle/>
    <a:p>
      <a:pPr>
        <a:defRPr sz="1200"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'1.2'!$T$55</c:f>
              <c:strCache>
                <c:ptCount val="1"/>
                <c:pt idx="0">
                  <c:v>Leiligheter og småhus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bg1"/>
              </a:solidFill>
            </a:ln>
            <a:effectLst/>
          </c:spPr>
          <c:invertIfNegative val="0"/>
          <c:dPt>
            <c:idx val="8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3FC-43A6-AE2A-43490BDDC5B6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3FC-43A6-AE2A-43490BDDC5B6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23FC-43A6-AE2A-43490BDDC5B6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23FC-43A6-AE2A-43490BDDC5B6}"/>
              </c:ext>
            </c:extLst>
          </c:dPt>
          <c:cat>
            <c:numRef>
              <c:f>'1.2'!$A$59:$A$75</c:f>
              <c:numCache>
                <c:formatCode>General</c:formatCode>
                <c:ptCount val="17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  <c:pt idx="15">
                  <c:v>2026</c:v>
                </c:pt>
                <c:pt idx="16">
                  <c:v>2027</c:v>
                </c:pt>
              </c:numCache>
            </c:numRef>
          </c:cat>
          <c:val>
            <c:numRef>
              <c:f>'1.2'!$T$59:$T$75</c:f>
              <c:numCache>
                <c:formatCode>_-* #\ ##0_-;\-* #\ ##0_-;_-* "-"??_-;_-@_-</c:formatCode>
                <c:ptCount val="17"/>
                <c:pt idx="0">
                  <c:v>174.89434842642282</c:v>
                </c:pt>
                <c:pt idx="1">
                  <c:v>203.71782255096059</c:v>
                </c:pt>
                <c:pt idx="2">
                  <c:v>202.63948790477224</c:v>
                </c:pt>
                <c:pt idx="3">
                  <c:v>213.12404051944537</c:v>
                </c:pt>
                <c:pt idx="4">
                  <c:v>238.34705921472207</c:v>
                </c:pt>
                <c:pt idx="5">
                  <c:v>295.63202873045287</c:v>
                </c:pt>
                <c:pt idx="6">
                  <c:v>368.09876839058006</c:v>
                </c:pt>
                <c:pt idx="7">
                  <c:v>372.17204853413932</c:v>
                </c:pt>
                <c:pt idx="8">
                  <c:v>357.36518536459653</c:v>
                </c:pt>
                <c:pt idx="9">
                  <c:v>352.33368734735359</c:v>
                </c:pt>
                <c:pt idx="10">
                  <c:v>361.70965921720347</c:v>
                </c:pt>
                <c:pt idx="11">
                  <c:v>398.36101870991195</c:v>
                </c:pt>
                <c:pt idx="12">
                  <c:v>328.08896751524168</c:v>
                </c:pt>
                <c:pt idx="13">
                  <c:v>215.87107797568927</c:v>
                </c:pt>
                <c:pt idx="14">
                  <c:v>196.12041310454237</c:v>
                </c:pt>
                <c:pt idx="15">
                  <c:v>217.74611181135208</c:v>
                </c:pt>
                <c:pt idx="16">
                  <c:v>235.60609558003694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3FC-43A6-AE2A-43490BDDC5B6}"/>
            </c:ext>
          </c:extLst>
        </c:ser>
        <c:ser>
          <c:idx val="1"/>
          <c:order val="1"/>
          <c:tx>
            <c:strRef>
              <c:f>'1.2'!$U$55</c:f>
              <c:strCache>
                <c:ptCount val="1"/>
                <c:pt idx="0">
                  <c:v>Private yrkesbygg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bg1"/>
              </a:solidFill>
            </a:ln>
            <a:effectLst/>
          </c:spPr>
          <c:invertIfNegative val="0"/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23FC-43A6-AE2A-43490BDDC5B6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23FC-43A6-AE2A-43490BDDC5B6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23FC-43A6-AE2A-43490BDDC5B6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23FC-43A6-AE2A-43490BDDC5B6}"/>
              </c:ext>
            </c:extLst>
          </c:dPt>
          <c:cat>
            <c:numRef>
              <c:f>'1.2'!$A$59:$A$75</c:f>
              <c:numCache>
                <c:formatCode>General</c:formatCode>
                <c:ptCount val="17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  <c:pt idx="15">
                  <c:v>2026</c:v>
                </c:pt>
                <c:pt idx="16">
                  <c:v>2027</c:v>
                </c:pt>
              </c:numCache>
            </c:numRef>
          </c:cat>
          <c:val>
            <c:numRef>
              <c:f>'1.2'!$U$59:$U$75</c:f>
              <c:numCache>
                <c:formatCode>_-* #\ ##0_-;\-* #\ ##0_-;_-* "-"??_-;_-@_-</c:formatCode>
                <c:ptCount val="17"/>
                <c:pt idx="0">
                  <c:v>244.01587885122959</c:v>
                </c:pt>
                <c:pt idx="1">
                  <c:v>263.11087019637034</c:v>
                </c:pt>
                <c:pt idx="2">
                  <c:v>247.87635317264272</c:v>
                </c:pt>
                <c:pt idx="3">
                  <c:v>232.52145744320796</c:v>
                </c:pt>
                <c:pt idx="4">
                  <c:v>228.33977863774075</c:v>
                </c:pt>
                <c:pt idx="5">
                  <c:v>230.81680508563443</c:v>
                </c:pt>
                <c:pt idx="6">
                  <c:v>251.66537164290312</c:v>
                </c:pt>
                <c:pt idx="7">
                  <c:v>245.29981293773446</c:v>
                </c:pt>
                <c:pt idx="8">
                  <c:v>254.3776649832277</c:v>
                </c:pt>
                <c:pt idx="9">
                  <c:v>255.30185950860641</c:v>
                </c:pt>
                <c:pt idx="10">
                  <c:v>269.65771133557064</c:v>
                </c:pt>
                <c:pt idx="11">
                  <c:v>315.74292622679883</c:v>
                </c:pt>
                <c:pt idx="12">
                  <c:v>307.10602553042526</c:v>
                </c:pt>
                <c:pt idx="13">
                  <c:v>267.83109434662811</c:v>
                </c:pt>
                <c:pt idx="14">
                  <c:v>235.94279611580731</c:v>
                </c:pt>
                <c:pt idx="15">
                  <c:v>223.0623854988238</c:v>
                </c:pt>
                <c:pt idx="16">
                  <c:v>212.06861486735613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23FC-43A6-AE2A-43490BDDC5B6}"/>
            </c:ext>
          </c:extLst>
        </c:ser>
        <c:ser>
          <c:idx val="2"/>
          <c:order val="2"/>
          <c:tx>
            <c:strRef>
              <c:f>'1.2'!$V$55</c:f>
              <c:strCache>
                <c:ptCount val="1"/>
                <c:pt idx="0">
                  <c:v>Offentlige yrkesbygg</c:v>
                </c:pt>
              </c:strCache>
            </c:strRef>
          </c:tx>
          <c:spPr>
            <a:solidFill>
              <a:schemeClr val="accent2">
                <a:lumMod val="50000"/>
              </a:schemeClr>
            </a:solidFill>
            <a:ln>
              <a:solidFill>
                <a:schemeClr val="bg1"/>
              </a:solidFill>
            </a:ln>
            <a:effectLst/>
          </c:spPr>
          <c:invertIfNegative val="0"/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E-23FC-43A6-AE2A-43490BDDC5B6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F-23FC-43A6-AE2A-43490BDDC5B6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0-23FC-43A6-AE2A-43490BDDC5B6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1-23FC-43A6-AE2A-43490BDDC5B6}"/>
              </c:ext>
            </c:extLst>
          </c:dPt>
          <c:cat>
            <c:numRef>
              <c:f>'1.2'!$A$59:$A$75</c:f>
              <c:numCache>
                <c:formatCode>General</c:formatCode>
                <c:ptCount val="17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  <c:pt idx="15">
                  <c:v>2026</c:v>
                </c:pt>
                <c:pt idx="16">
                  <c:v>2027</c:v>
                </c:pt>
              </c:numCache>
            </c:numRef>
          </c:cat>
          <c:val>
            <c:numRef>
              <c:f>'1.2'!$V$59:$V$75</c:f>
              <c:numCache>
                <c:formatCode>_-* #\ ##0_-;\-* #\ ##0_-;_-* "-"??_-;_-@_-</c:formatCode>
                <c:ptCount val="17"/>
                <c:pt idx="0">
                  <c:v>98.883424490747913</c:v>
                </c:pt>
                <c:pt idx="1">
                  <c:v>96.498088011967809</c:v>
                </c:pt>
                <c:pt idx="2">
                  <c:v>98.974508985630862</c:v>
                </c:pt>
                <c:pt idx="3">
                  <c:v>110.41160857749986</c:v>
                </c:pt>
                <c:pt idx="4">
                  <c:v>117.03948102841383</c:v>
                </c:pt>
                <c:pt idx="5">
                  <c:v>116.33612482898914</c:v>
                </c:pt>
                <c:pt idx="6">
                  <c:v>118.86638092650233</c:v>
                </c:pt>
                <c:pt idx="7">
                  <c:v>124.50483393187966</c:v>
                </c:pt>
                <c:pt idx="8">
                  <c:v>131.11325562853526</c:v>
                </c:pt>
                <c:pt idx="9">
                  <c:v>136.59844318754344</c:v>
                </c:pt>
                <c:pt idx="10">
                  <c:v>135.50529719653898</c:v>
                </c:pt>
                <c:pt idx="11">
                  <c:v>123.45296490927626</c:v>
                </c:pt>
                <c:pt idx="12">
                  <c:v>109.10737467060473</c:v>
                </c:pt>
                <c:pt idx="13">
                  <c:v>98.845404976757465</c:v>
                </c:pt>
                <c:pt idx="14">
                  <c:v>91.896975458351704</c:v>
                </c:pt>
                <c:pt idx="15">
                  <c:v>91.94345172305907</c:v>
                </c:pt>
                <c:pt idx="16">
                  <c:v>94.74263792458936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23FC-43A6-AE2A-43490BDDC5B6}"/>
            </c:ext>
          </c:extLst>
        </c:ser>
        <c:ser>
          <c:idx val="3"/>
          <c:order val="3"/>
          <c:tx>
            <c:strRef>
              <c:f>'1.2'!$W$55</c:f>
              <c:strCache>
                <c:ptCount val="1"/>
                <c:pt idx="0">
                  <c:v>Anlegg</c:v>
                </c:pt>
              </c:strCache>
            </c:strRef>
          </c:tx>
          <c:spPr>
            <a:solidFill>
              <a:schemeClr val="accent5"/>
            </a:solidFill>
            <a:ln>
              <a:solidFill>
                <a:schemeClr val="bg1"/>
              </a:solidFill>
            </a:ln>
          </c:spPr>
          <c:invertIfNegative val="0"/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3-23FC-43A6-AE2A-43490BDDC5B6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4-23FC-43A6-AE2A-43490BDDC5B6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5-23FC-43A6-AE2A-43490BDDC5B6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6-23FC-43A6-AE2A-43490BDDC5B6}"/>
              </c:ext>
            </c:extLst>
          </c:dPt>
          <c:cat>
            <c:numRef>
              <c:f>'1.2'!$A$59:$A$75</c:f>
              <c:numCache>
                <c:formatCode>General</c:formatCode>
                <c:ptCount val="17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  <c:pt idx="15">
                  <c:v>2026</c:v>
                </c:pt>
                <c:pt idx="16">
                  <c:v>2027</c:v>
                </c:pt>
              </c:numCache>
            </c:numRef>
          </c:cat>
          <c:val>
            <c:numRef>
              <c:f>'1.2'!$W$59:$W$75</c:f>
              <c:numCache>
                <c:formatCode>_-* #\ ##0_-;\-* #\ ##0_-;_-* "-"??_-;_-@_-</c:formatCode>
                <c:ptCount val="17"/>
                <c:pt idx="0">
                  <c:v>290.81623470212764</c:v>
                </c:pt>
                <c:pt idx="1">
                  <c:v>304.75210586289847</c:v>
                </c:pt>
                <c:pt idx="2">
                  <c:v>301.46034564780683</c:v>
                </c:pt>
                <c:pt idx="3">
                  <c:v>309.89982933300786</c:v>
                </c:pt>
                <c:pt idx="4">
                  <c:v>334.67138180294916</c:v>
                </c:pt>
                <c:pt idx="5">
                  <c:v>337.48690489710998</c:v>
                </c:pt>
                <c:pt idx="6">
                  <c:v>328.64355889113085</c:v>
                </c:pt>
                <c:pt idx="7">
                  <c:v>345.63604112336344</c:v>
                </c:pt>
                <c:pt idx="8">
                  <c:v>363.59890617233447</c:v>
                </c:pt>
                <c:pt idx="9">
                  <c:v>382.07358417273599</c:v>
                </c:pt>
                <c:pt idx="10">
                  <c:v>360.93533891751576</c:v>
                </c:pt>
                <c:pt idx="11">
                  <c:v>362.23450737409524</c:v>
                </c:pt>
                <c:pt idx="12">
                  <c:v>374.16042577910349</c:v>
                </c:pt>
                <c:pt idx="13">
                  <c:v>381.81965352443211</c:v>
                </c:pt>
                <c:pt idx="14">
                  <c:v>377.04526739234245</c:v>
                </c:pt>
                <c:pt idx="15">
                  <c:v>388.00767179777102</c:v>
                </c:pt>
                <c:pt idx="16">
                  <c:v>388.29496331369575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23FC-43A6-AE2A-43490BDDC5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487767616"/>
        <c:axId val="487771928"/>
      </c:barChart>
      <c:catAx>
        <c:axId val="48776761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487771928"/>
        <c:crosses val="autoZero"/>
        <c:auto val="1"/>
        <c:lblAlgn val="ctr"/>
        <c:lblOffset val="100"/>
        <c:noMultiLvlLbl val="0"/>
      </c:catAx>
      <c:valAx>
        <c:axId val="487771928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487767616"/>
        <c:crosses val="autoZero"/>
        <c:crossBetween val="between"/>
      </c:valAx>
      <c:spPr>
        <a:solidFill>
          <a:schemeClr val="bg1">
            <a:lumMod val="95000"/>
          </a:schemeClr>
        </a:solidFill>
      </c:spPr>
    </c:plotArea>
    <c:legend>
      <c:legendPos val="b"/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nb-NO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</c:spPr>
  <c:txPr>
    <a:bodyPr/>
    <a:lstStyle/>
    <a:p>
      <a:pPr>
        <a:defRPr sz="1200"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'2.1'!$B$30</c:f>
              <c:strCache>
                <c:ptCount val="1"/>
                <c:pt idx="0">
                  <c:v>Leiligheter og småhus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'2.1'!$A$31:$A$50</c:f>
              <c:numCache>
                <c:formatCode>General</c:formatCode>
                <c:ptCount val="2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  <c:pt idx="19">
                  <c:v>2027</c:v>
                </c:pt>
              </c:numCache>
            </c:numRef>
          </c:cat>
          <c:val>
            <c:numRef>
              <c:f>'2.1'!$B$31:$B$50</c:f>
              <c:numCache>
                <c:formatCode>0.0</c:formatCode>
                <c:ptCount val="20"/>
                <c:pt idx="0">
                  <c:v>8.4984364666999994</c:v>
                </c:pt>
                <c:pt idx="1">
                  <c:v>6.8978509640499972</c:v>
                </c:pt>
                <c:pt idx="2">
                  <c:v>4.4027734475299996</c:v>
                </c:pt>
                <c:pt idx="3">
                  <c:v>8.3731501049699997</c:v>
                </c:pt>
                <c:pt idx="4">
                  <c:v>12.35870534735</c:v>
                </c:pt>
                <c:pt idx="5">
                  <c:v>12.919428219329996</c:v>
                </c:pt>
                <c:pt idx="6">
                  <c:v>11.591291508980001</c:v>
                </c:pt>
                <c:pt idx="7">
                  <c:v>8.6926333900399992</c:v>
                </c:pt>
                <c:pt idx="8">
                  <c:v>11.31709160954</c:v>
                </c:pt>
                <c:pt idx="9">
                  <c:v>17.306659452909997</c:v>
                </c:pt>
                <c:pt idx="10">
                  <c:v>18.993975507390005</c:v>
                </c:pt>
                <c:pt idx="11">
                  <c:v>16.317386154719998</c:v>
                </c:pt>
                <c:pt idx="12">
                  <c:v>12.575955451710003</c:v>
                </c:pt>
                <c:pt idx="13">
                  <c:v>12.65886986976</c:v>
                </c:pt>
                <c:pt idx="14">
                  <c:v>13.780294202040002</c:v>
                </c:pt>
                <c:pt idx="15">
                  <c:v>14.466444742370001</c:v>
                </c:pt>
                <c:pt idx="16">
                  <c:v>11.451867780160002</c:v>
                </c:pt>
                <c:pt idx="17">
                  <c:v>11.007597957900003</c:v>
                </c:pt>
                <c:pt idx="18">
                  <c:v>12.945721670169997</c:v>
                </c:pt>
                <c:pt idx="19">
                  <c:v>12.868610432069998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E9-4090-A6D3-23DFD40D611F}"/>
            </c:ext>
          </c:extLst>
        </c:ser>
        <c:ser>
          <c:idx val="1"/>
          <c:order val="1"/>
          <c:tx>
            <c:strRef>
              <c:f>'2.1'!$C$30</c:f>
              <c:strCache>
                <c:ptCount val="1"/>
                <c:pt idx="0">
                  <c:v>Private yrkesbygg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'2.1'!$A$31:$A$50</c:f>
              <c:numCache>
                <c:formatCode>General</c:formatCode>
                <c:ptCount val="2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  <c:pt idx="19">
                  <c:v>2027</c:v>
                </c:pt>
              </c:numCache>
            </c:numRef>
          </c:cat>
          <c:val>
            <c:numRef>
              <c:f>'2.1'!$C$31:$C$50</c:f>
              <c:numCache>
                <c:formatCode>0.0</c:formatCode>
                <c:ptCount val="20"/>
                <c:pt idx="0">
                  <c:v>5.7201685543600025</c:v>
                </c:pt>
                <c:pt idx="1">
                  <c:v>5.0165467574200013</c:v>
                </c:pt>
                <c:pt idx="2">
                  <c:v>4.6452744339200001</c:v>
                </c:pt>
                <c:pt idx="3">
                  <c:v>6.3807435995499979</c:v>
                </c:pt>
                <c:pt idx="4">
                  <c:v>7.4221713567600016</c:v>
                </c:pt>
                <c:pt idx="5">
                  <c:v>7.5508698445500002</c:v>
                </c:pt>
                <c:pt idx="6">
                  <c:v>6.6668541922299989</c:v>
                </c:pt>
                <c:pt idx="7">
                  <c:v>6.1630107700899979</c:v>
                </c:pt>
                <c:pt idx="8">
                  <c:v>5.2168031304499989</c:v>
                </c:pt>
                <c:pt idx="9">
                  <c:v>6.2195307646400009</c:v>
                </c:pt>
                <c:pt idx="10">
                  <c:v>8.1527010354699989</c:v>
                </c:pt>
                <c:pt idx="11">
                  <c:v>8.0585741296700011</c:v>
                </c:pt>
                <c:pt idx="12">
                  <c:v>6.1139679533099986</c:v>
                </c:pt>
                <c:pt idx="13">
                  <c:v>4.8921060851199991</c:v>
                </c:pt>
                <c:pt idx="14">
                  <c:v>6.2894365751899981</c:v>
                </c:pt>
                <c:pt idx="15">
                  <c:v>6.8905211617999989</c:v>
                </c:pt>
                <c:pt idx="16">
                  <c:v>5.0417759812900007</c:v>
                </c:pt>
                <c:pt idx="17">
                  <c:v>3.7462331405700002</c:v>
                </c:pt>
                <c:pt idx="18">
                  <c:v>5.4525723312799999</c:v>
                </c:pt>
                <c:pt idx="19">
                  <c:v>6.3122229303699999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5E9-4090-A6D3-23DFD40D611F}"/>
            </c:ext>
          </c:extLst>
        </c:ser>
        <c:ser>
          <c:idx val="2"/>
          <c:order val="2"/>
          <c:tx>
            <c:strRef>
              <c:f>'2.1'!$D$30</c:f>
              <c:strCache>
                <c:ptCount val="1"/>
                <c:pt idx="0">
                  <c:v>Offentlige yrkesbygg</c:v>
                </c:pt>
              </c:strCache>
            </c:strRef>
          </c:tx>
          <c:spPr>
            <a:solidFill>
              <a:schemeClr val="accent2">
                <a:lumMod val="50000"/>
              </a:schemeClr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'2.1'!$A$31:$A$50</c:f>
              <c:numCache>
                <c:formatCode>General</c:formatCode>
                <c:ptCount val="2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  <c:pt idx="19">
                  <c:v>2027</c:v>
                </c:pt>
              </c:numCache>
            </c:numRef>
          </c:cat>
          <c:val>
            <c:numRef>
              <c:f>'2.1'!$D$31:$D$50</c:f>
              <c:numCache>
                <c:formatCode>0.0</c:formatCode>
                <c:ptCount val="20"/>
                <c:pt idx="0">
                  <c:v>3.3275488888200018</c:v>
                </c:pt>
                <c:pt idx="1">
                  <c:v>3.0373280072900006</c:v>
                </c:pt>
                <c:pt idx="2">
                  <c:v>2.3322660281199998</c:v>
                </c:pt>
                <c:pt idx="3">
                  <c:v>2.6280101936199998</c:v>
                </c:pt>
                <c:pt idx="4">
                  <c:v>2.7512787954200006</c:v>
                </c:pt>
                <c:pt idx="5">
                  <c:v>3.5419717390400001</c:v>
                </c:pt>
                <c:pt idx="6">
                  <c:v>3.7521856273199998</c:v>
                </c:pt>
                <c:pt idx="7">
                  <c:v>4.1617556409199992</c:v>
                </c:pt>
                <c:pt idx="8">
                  <c:v>4.3847756848600019</c:v>
                </c:pt>
                <c:pt idx="9">
                  <c:v>2.9913520388399988</c:v>
                </c:pt>
                <c:pt idx="10">
                  <c:v>3.9339723032800018</c:v>
                </c:pt>
                <c:pt idx="11">
                  <c:v>5.0425177339100005</c:v>
                </c:pt>
                <c:pt idx="12">
                  <c:v>7.4770024574999994</c:v>
                </c:pt>
                <c:pt idx="13">
                  <c:v>6.8476931671100001</c:v>
                </c:pt>
                <c:pt idx="14">
                  <c:v>4.5936408971299993</c:v>
                </c:pt>
                <c:pt idx="15">
                  <c:v>5.6125499291399974</c:v>
                </c:pt>
                <c:pt idx="16">
                  <c:v>5.6216150836799992</c:v>
                </c:pt>
                <c:pt idx="17">
                  <c:v>7.3013948425200006</c:v>
                </c:pt>
                <c:pt idx="18">
                  <c:v>10.30208775861</c:v>
                </c:pt>
                <c:pt idx="19">
                  <c:v>11.027818630769998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5E9-4090-A6D3-23DFD40D61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1163372856"/>
        <c:axId val="1163373840"/>
      </c:barChart>
      <c:catAx>
        <c:axId val="116337285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163373840"/>
        <c:crosses val="autoZero"/>
        <c:auto val="1"/>
        <c:lblAlgn val="ctr"/>
        <c:lblOffset val="100"/>
        <c:noMultiLvlLbl val="0"/>
      </c:catAx>
      <c:valAx>
        <c:axId val="1163373840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1633728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>
        <a:lumMod val="95000"/>
      </a:schemeClr>
    </a:solidFill>
    <a:ln w="9525" cap="flat" cmpd="sng" algn="ctr">
      <a:solidFill>
        <a:schemeClr val="accent2">
          <a:lumMod val="75000"/>
        </a:schemeClr>
      </a:solidFill>
      <a:round/>
    </a:ln>
    <a:effectLst/>
  </c:spPr>
  <c:txPr>
    <a:bodyPr/>
    <a:lstStyle/>
    <a:p>
      <a:pPr>
        <a:defRPr sz="1200"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chart" Target="../charts/chart8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6" Type="http://schemas.openxmlformats.org/officeDocument/2006/relationships/chart" Target="../charts/chart14.xml"/><Relationship Id="rId5" Type="http://schemas.openxmlformats.org/officeDocument/2006/relationships/chart" Target="../charts/chart13.xml"/><Relationship Id="rId4" Type="http://schemas.openxmlformats.org/officeDocument/2006/relationships/chart" Target="../charts/chart12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7.xml"/><Relationship Id="rId2" Type="http://schemas.openxmlformats.org/officeDocument/2006/relationships/chart" Target="../charts/chart16.xml"/><Relationship Id="rId1" Type="http://schemas.openxmlformats.org/officeDocument/2006/relationships/chart" Target="../charts/chart15.xml"/><Relationship Id="rId5" Type="http://schemas.openxmlformats.org/officeDocument/2006/relationships/chart" Target="../charts/chart19.xml"/><Relationship Id="rId4" Type="http://schemas.openxmlformats.org/officeDocument/2006/relationships/chart" Target="../charts/chart18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2.xml"/><Relationship Id="rId2" Type="http://schemas.openxmlformats.org/officeDocument/2006/relationships/chart" Target="../charts/chart21.xml"/><Relationship Id="rId1" Type="http://schemas.openxmlformats.org/officeDocument/2006/relationships/chart" Target="../charts/chart20.xml"/><Relationship Id="rId5" Type="http://schemas.openxmlformats.org/officeDocument/2006/relationships/chart" Target="../charts/chart24.xml"/><Relationship Id="rId4" Type="http://schemas.openxmlformats.org/officeDocument/2006/relationships/chart" Target="../charts/chart23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6.xml"/><Relationship Id="rId1" Type="http://schemas.openxmlformats.org/officeDocument/2006/relationships/chart" Target="../charts/chart2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12</xdr:row>
      <xdr:rowOff>0</xdr:rowOff>
    </xdr:from>
    <xdr:to>
      <xdr:col>1</xdr:col>
      <xdr:colOff>904875</xdr:colOff>
      <xdr:row>14</xdr:row>
      <xdr:rowOff>4678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38626FDD-AFA5-4812-A0CB-7BC2171AC6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428875"/>
          <a:ext cx="1257300" cy="36662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</xdr:row>
      <xdr:rowOff>0</xdr:rowOff>
    </xdr:from>
    <xdr:to>
      <xdr:col>6</xdr:col>
      <xdr:colOff>0</xdr:colOff>
      <xdr:row>27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34F939A9-F200-41BE-8D43-8496703E13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0</xdr:colOff>
      <xdr:row>6</xdr:row>
      <xdr:rowOff>0</xdr:rowOff>
    </xdr:from>
    <xdr:to>
      <xdr:col>12</xdr:col>
      <xdr:colOff>0</xdr:colOff>
      <xdr:row>27</xdr:row>
      <xdr:rowOff>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71BCA595-EABA-44D8-A0B6-F6510283C4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0</xdr:colOff>
      <xdr:row>6</xdr:row>
      <xdr:rowOff>0</xdr:rowOff>
    </xdr:from>
    <xdr:to>
      <xdr:col>18</xdr:col>
      <xdr:colOff>0</xdr:colOff>
      <xdr:row>27</xdr:row>
      <xdr:rowOff>0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69421651-96E0-4C32-8877-3358F229A1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19</xdr:col>
      <xdr:colOff>0</xdr:colOff>
      <xdr:row>6</xdr:row>
      <xdr:rowOff>0</xdr:rowOff>
    </xdr:from>
    <xdr:to>
      <xdr:col>24</xdr:col>
      <xdr:colOff>-1</xdr:colOff>
      <xdr:row>27</xdr:row>
      <xdr:rowOff>0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C4BE7566-1973-4334-ABD1-38FB8F0447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</xdr:row>
      <xdr:rowOff>0</xdr:rowOff>
    </xdr:from>
    <xdr:to>
      <xdr:col>6</xdr:col>
      <xdr:colOff>0</xdr:colOff>
      <xdr:row>27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5CAFA65A-781D-4CFE-A070-9DFD71EEC8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0</xdr:colOff>
      <xdr:row>6</xdr:row>
      <xdr:rowOff>0</xdr:rowOff>
    </xdr:from>
    <xdr:to>
      <xdr:col>12</xdr:col>
      <xdr:colOff>0</xdr:colOff>
      <xdr:row>27</xdr:row>
      <xdr:rowOff>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D4321D42-60C9-4823-9BB0-48FB3B521B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0</xdr:colOff>
      <xdr:row>6</xdr:row>
      <xdr:rowOff>0</xdr:rowOff>
    </xdr:from>
    <xdr:to>
      <xdr:col>18</xdr:col>
      <xdr:colOff>0</xdr:colOff>
      <xdr:row>27</xdr:row>
      <xdr:rowOff>0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2CB3985E-7CA1-4AEE-A0D6-74CD019E67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19</xdr:col>
      <xdr:colOff>0</xdr:colOff>
      <xdr:row>6</xdr:row>
      <xdr:rowOff>0</xdr:rowOff>
    </xdr:from>
    <xdr:to>
      <xdr:col>24</xdr:col>
      <xdr:colOff>-1</xdr:colOff>
      <xdr:row>27</xdr:row>
      <xdr:rowOff>0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D17200E7-9035-4BF2-BA02-B329B4B52C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179915</xdr:rowOff>
    </xdr:from>
    <xdr:to>
      <xdr:col>5</xdr:col>
      <xdr:colOff>0</xdr:colOff>
      <xdr:row>26</xdr:row>
      <xdr:rowOff>169332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73434DD7-13A9-4CAB-9B61-5336AB7702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0</xdr:colOff>
      <xdr:row>6</xdr:row>
      <xdr:rowOff>0</xdr:rowOff>
    </xdr:from>
    <xdr:to>
      <xdr:col>10</xdr:col>
      <xdr:colOff>1</xdr:colOff>
      <xdr:row>26</xdr:row>
      <xdr:rowOff>169333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CDF9F0E1-C4C8-4FC0-A237-6DF6AC0271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0</xdr:colOff>
      <xdr:row>6</xdr:row>
      <xdr:rowOff>0</xdr:rowOff>
    </xdr:from>
    <xdr:to>
      <xdr:col>15</xdr:col>
      <xdr:colOff>0</xdr:colOff>
      <xdr:row>26</xdr:row>
      <xdr:rowOff>169333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CBF1EEA3-FA75-454A-9B3A-E0F0796ED3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0</xdr:colOff>
      <xdr:row>6</xdr:row>
      <xdr:rowOff>0</xdr:rowOff>
    </xdr:from>
    <xdr:to>
      <xdr:col>20</xdr:col>
      <xdr:colOff>0</xdr:colOff>
      <xdr:row>26</xdr:row>
      <xdr:rowOff>169333</xdr:rowOff>
    </xdr:to>
    <xdr:graphicFrame macro="">
      <xdr:nvGraphicFramePr>
        <xdr:cNvPr id="6" name="Diagram 5">
          <a:extLst>
            <a:ext uri="{FF2B5EF4-FFF2-40B4-BE49-F238E27FC236}">
              <a16:creationId xmlns:a16="http://schemas.microsoft.com/office/drawing/2014/main" id="{CED472CD-3A85-49B7-A725-938FA6BBDB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0</xdr:colOff>
      <xdr:row>6</xdr:row>
      <xdr:rowOff>0</xdr:rowOff>
    </xdr:from>
    <xdr:to>
      <xdr:col>25</xdr:col>
      <xdr:colOff>1</xdr:colOff>
      <xdr:row>26</xdr:row>
      <xdr:rowOff>169333</xdr:rowOff>
    </xdr:to>
    <xdr:graphicFrame macro="">
      <xdr:nvGraphicFramePr>
        <xdr:cNvPr id="7" name="Diagram 6">
          <a:extLst>
            <a:ext uri="{FF2B5EF4-FFF2-40B4-BE49-F238E27FC236}">
              <a16:creationId xmlns:a16="http://schemas.microsoft.com/office/drawing/2014/main" id="{835D5292-DE5D-4984-B069-30A18AFDAF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26</xdr:col>
      <xdr:colOff>0</xdr:colOff>
      <xdr:row>6</xdr:row>
      <xdr:rowOff>0</xdr:rowOff>
    </xdr:from>
    <xdr:to>
      <xdr:col>30</xdr:col>
      <xdr:colOff>0</xdr:colOff>
      <xdr:row>26</xdr:row>
      <xdr:rowOff>169333</xdr:rowOff>
    </xdr:to>
    <xdr:graphicFrame macro="">
      <xdr:nvGraphicFramePr>
        <xdr:cNvPr id="8" name="Diagram 7">
          <a:extLst>
            <a:ext uri="{FF2B5EF4-FFF2-40B4-BE49-F238E27FC236}">
              <a16:creationId xmlns:a16="http://schemas.microsoft.com/office/drawing/2014/main" id="{307A4832-E893-4A4A-8A1A-1EF6A33840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179915</xdr:rowOff>
    </xdr:from>
    <xdr:to>
      <xdr:col>5</xdr:col>
      <xdr:colOff>0</xdr:colOff>
      <xdr:row>26</xdr:row>
      <xdr:rowOff>169332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6019312C-0691-49EB-8D73-FF7B25BFB6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0</xdr:colOff>
      <xdr:row>6</xdr:row>
      <xdr:rowOff>0</xdr:rowOff>
    </xdr:from>
    <xdr:to>
      <xdr:col>10</xdr:col>
      <xdr:colOff>1</xdr:colOff>
      <xdr:row>26</xdr:row>
      <xdr:rowOff>169333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55109656-BD2A-4405-830A-D9C3CDC5D0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0</xdr:colOff>
      <xdr:row>6</xdr:row>
      <xdr:rowOff>0</xdr:rowOff>
    </xdr:from>
    <xdr:to>
      <xdr:col>15</xdr:col>
      <xdr:colOff>0</xdr:colOff>
      <xdr:row>26</xdr:row>
      <xdr:rowOff>169333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226FB107-E798-4740-9F45-1C33BED7AA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0</xdr:colOff>
      <xdr:row>6</xdr:row>
      <xdr:rowOff>0</xdr:rowOff>
    </xdr:from>
    <xdr:to>
      <xdr:col>20</xdr:col>
      <xdr:colOff>0</xdr:colOff>
      <xdr:row>26</xdr:row>
      <xdr:rowOff>169333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A0C7859B-5F0E-4FCE-986C-C73385ED86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0</xdr:colOff>
      <xdr:row>6</xdr:row>
      <xdr:rowOff>0</xdr:rowOff>
    </xdr:from>
    <xdr:to>
      <xdr:col>25</xdr:col>
      <xdr:colOff>1</xdr:colOff>
      <xdr:row>26</xdr:row>
      <xdr:rowOff>169333</xdr:rowOff>
    </xdr:to>
    <xdr:graphicFrame macro="">
      <xdr:nvGraphicFramePr>
        <xdr:cNvPr id="6" name="Diagram 5">
          <a:extLst>
            <a:ext uri="{FF2B5EF4-FFF2-40B4-BE49-F238E27FC236}">
              <a16:creationId xmlns:a16="http://schemas.microsoft.com/office/drawing/2014/main" id="{FD9B8D47-1C3E-45DC-8628-CEB4C9D865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179915</xdr:rowOff>
    </xdr:from>
    <xdr:to>
      <xdr:col>5</xdr:col>
      <xdr:colOff>0</xdr:colOff>
      <xdr:row>26</xdr:row>
      <xdr:rowOff>169332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690B94EC-B82A-4666-B914-A21AA3FB31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0</xdr:colOff>
      <xdr:row>6</xdr:row>
      <xdr:rowOff>0</xdr:rowOff>
    </xdr:from>
    <xdr:to>
      <xdr:col>10</xdr:col>
      <xdr:colOff>1</xdr:colOff>
      <xdr:row>26</xdr:row>
      <xdr:rowOff>169333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8FA326F2-85E8-46BF-81B5-49DAEF5F7A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0</xdr:colOff>
      <xdr:row>6</xdr:row>
      <xdr:rowOff>0</xdr:rowOff>
    </xdr:from>
    <xdr:to>
      <xdr:col>15</xdr:col>
      <xdr:colOff>0</xdr:colOff>
      <xdr:row>26</xdr:row>
      <xdr:rowOff>169333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FC7EFD85-7052-41A7-9138-2A45DEDE08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0</xdr:colOff>
      <xdr:row>6</xdr:row>
      <xdr:rowOff>0</xdr:rowOff>
    </xdr:from>
    <xdr:to>
      <xdr:col>20</xdr:col>
      <xdr:colOff>0</xdr:colOff>
      <xdr:row>26</xdr:row>
      <xdr:rowOff>169333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FF6BC519-3851-46C1-B88F-7081D9AF7E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0</xdr:colOff>
      <xdr:row>6</xdr:row>
      <xdr:rowOff>0</xdr:rowOff>
    </xdr:from>
    <xdr:to>
      <xdr:col>25</xdr:col>
      <xdr:colOff>1</xdr:colOff>
      <xdr:row>26</xdr:row>
      <xdr:rowOff>169333</xdr:rowOff>
    </xdr:to>
    <xdr:graphicFrame macro="">
      <xdr:nvGraphicFramePr>
        <xdr:cNvPr id="6" name="Diagram 5">
          <a:extLst>
            <a:ext uri="{FF2B5EF4-FFF2-40B4-BE49-F238E27FC236}">
              <a16:creationId xmlns:a16="http://schemas.microsoft.com/office/drawing/2014/main" id="{27285557-7D89-494F-9C6A-FCE813E0FE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656166</xdr:colOff>
      <xdr:row>6</xdr:row>
      <xdr:rowOff>0</xdr:rowOff>
    </xdr:from>
    <xdr:to>
      <xdr:col>10</xdr:col>
      <xdr:colOff>733</xdr:colOff>
      <xdr:row>26</xdr:row>
      <xdr:rowOff>170366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CA77F2A0-8636-4BF6-A8C9-A7A76409E6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5</xdr:row>
      <xdr:rowOff>179915</xdr:rowOff>
    </xdr:from>
    <xdr:to>
      <xdr:col>5</xdr:col>
      <xdr:colOff>0</xdr:colOff>
      <xdr:row>26</xdr:row>
      <xdr:rowOff>169332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160A19FA-607C-4DC9-AAA7-A9484F1BF3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7sp7\AppData\Roaming\Microsoft\Excel\1510-P11-14-00009-1%20(version%202)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ndwettr\Downloads\Svensk_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7sp7\AppData\Local\Webforum\Plugin\Documents\4889108\Kopia%20av%201510-P11-14-00009-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pphandlingstidplan"/>
      <sheetName val="mall"/>
    </sheetNames>
    <sheetDataSet>
      <sheetData sheetId="0" refreshError="1"/>
      <sheetData sheetId="1">
        <row r="3">
          <cell r="G3" t="str">
            <v>0-5</v>
          </cell>
        </row>
        <row r="4">
          <cell r="G4" t="str">
            <v>5-20</v>
          </cell>
        </row>
        <row r="5">
          <cell r="G5" t="str">
            <v>20-50</v>
          </cell>
        </row>
        <row r="6">
          <cell r="G6" t="str">
            <v>50-100</v>
          </cell>
        </row>
        <row r="7">
          <cell r="G7" t="str">
            <v>100-300</v>
          </cell>
        </row>
        <row r="8">
          <cell r="G8" t="str">
            <v>300-500</v>
          </cell>
        </row>
        <row r="9">
          <cell r="G9" t="str">
            <v>500-1 000</v>
          </cell>
        </row>
        <row r="10">
          <cell r="G10" t="str">
            <v>&gt; 1 000</v>
          </cell>
        </row>
        <row r="12">
          <cell r="G12" t="str">
            <v>Saknas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ll"/>
    </sheetNames>
    <sheetDataSet>
      <sheetData sheetId="0">
        <row r="3">
          <cell r="B3" t="str">
            <v>Ramavtal</v>
          </cell>
          <cell r="C3" t="str">
            <v>Barkarby</v>
          </cell>
          <cell r="D3" t="str">
            <v>Förenklat</v>
          </cell>
          <cell r="E3" t="str">
            <v>Ja
TransQ kod
9.4.3</v>
          </cell>
          <cell r="F3" t="str">
            <v>Utförandeentreprenad</v>
          </cell>
          <cell r="G3" t="str">
            <v>0-5</v>
          </cell>
          <cell r="I3" t="str">
            <v>Grön - säker (inom 3 månader)</v>
          </cell>
        </row>
        <row r="4">
          <cell r="B4" t="str">
            <v>Förberedande entreprenad</v>
          </cell>
          <cell r="C4" t="str">
            <v>Arenastaden</v>
          </cell>
          <cell r="D4" t="str">
            <v>Öppet</v>
          </cell>
          <cell r="E4" t="str">
            <v>Nej</v>
          </cell>
          <cell r="F4" t="str">
            <v>Totalentreprenad</v>
          </cell>
          <cell r="G4" t="str">
            <v>5-20</v>
          </cell>
          <cell r="I4" t="str">
            <v>Röd - uppgifter ej säkra</v>
          </cell>
        </row>
        <row r="5">
          <cell r="B5" t="str">
            <v>Arbetstunnel entreprenad</v>
          </cell>
          <cell r="C5" t="str">
            <v>Depå</v>
          </cell>
          <cell r="D5" t="str">
            <v>Förhandlat</v>
          </cell>
          <cell r="F5" t="str">
            <v>Kombo</v>
          </cell>
          <cell r="G5" t="str">
            <v>20-50</v>
          </cell>
          <cell r="I5" t="str">
            <v>Uppgift saknas</v>
          </cell>
        </row>
        <row r="6">
          <cell r="B6" t="str">
            <v>Berg- och anläggningsentreprenad</v>
          </cell>
          <cell r="C6" t="str">
            <v>Nacka</v>
          </cell>
          <cell r="F6" t="str">
            <v>Samverkansentreprenad</v>
          </cell>
          <cell r="G6" t="str">
            <v>50-100</v>
          </cell>
          <cell r="I6" t="str">
            <v>Gul - relativt säkra uppgifter</v>
          </cell>
        </row>
        <row r="7">
          <cell r="B7" t="str">
            <v>Bygg- och installationsentreprenad</v>
          </cell>
          <cell r="C7" t="str">
            <v>Söderort</v>
          </cell>
          <cell r="F7" t="str">
            <v>Tjänst</v>
          </cell>
          <cell r="G7" t="str">
            <v>100-300</v>
          </cell>
        </row>
        <row r="8">
          <cell r="B8" t="str">
            <v>Installation</v>
          </cell>
          <cell r="C8" t="str">
            <v>Södermalm</v>
          </cell>
          <cell r="G8" t="str">
            <v>300-500</v>
          </cell>
        </row>
        <row r="9">
          <cell r="B9" t="str">
            <v>BEST</v>
          </cell>
          <cell r="C9" t="str">
            <v>Gemensamt</v>
          </cell>
          <cell r="G9" t="str">
            <v>500-1 000</v>
          </cell>
        </row>
        <row r="10">
          <cell r="B10" t="str">
            <v>Övrigt</v>
          </cell>
          <cell r="G10" t="str">
            <v>&gt; 1 000</v>
          </cell>
        </row>
        <row r="11">
          <cell r="B11" t="str">
            <v>Mark- och anläggningsarbeten</v>
          </cell>
        </row>
        <row r="12">
          <cell r="B12" t="str">
            <v>Kombination</v>
          </cell>
          <cell r="G12" t="str">
            <v>Saknas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pphandlingstidplan"/>
      <sheetName val="mall"/>
    </sheetNames>
    <sheetDataSet>
      <sheetData sheetId="0"/>
      <sheetData sheetId="1">
        <row r="3">
          <cell r="B3" t="str">
            <v>Ramavtal</v>
          </cell>
        </row>
        <row r="4">
          <cell r="B4" t="str">
            <v>Förberedande entreprenad</v>
          </cell>
        </row>
        <row r="5">
          <cell r="B5" t="str">
            <v>Arbetstunnel entreprenad</v>
          </cell>
        </row>
        <row r="6">
          <cell r="B6" t="str">
            <v>Berg- och anläggningsentreprenad</v>
          </cell>
        </row>
        <row r="7">
          <cell r="B7" t="str">
            <v>Bygg- och installationsentreprenad</v>
          </cell>
        </row>
        <row r="8">
          <cell r="B8" t="str">
            <v>Installation</v>
          </cell>
        </row>
        <row r="9">
          <cell r="B9" t="str">
            <v>BEST</v>
          </cell>
        </row>
        <row r="10">
          <cell r="B10" t="str">
            <v>Övrigt</v>
          </cell>
        </row>
        <row r="11">
          <cell r="B11" t="str">
            <v>Mark- och anläggningsarbeten</v>
          </cell>
        </row>
        <row r="12">
          <cell r="B12" t="str">
            <v>Kombination</v>
          </cell>
        </row>
      </sheetData>
    </sheetDataSet>
  </externalBook>
</externalLink>
</file>

<file path=xl/theme/theme1.xml><?xml version="1.0" encoding="utf-8"?>
<a:theme xmlns:a="http://schemas.openxmlformats.org/drawingml/2006/main" name="Office-tema">
  <a:themeElements>
    <a:clrScheme name="Veidekke">
      <a:dk1>
        <a:srgbClr val="000000"/>
      </a:dk1>
      <a:lt1>
        <a:srgbClr val="FFFFFF"/>
      </a:lt1>
      <a:dk2>
        <a:srgbClr val="DA062B"/>
      </a:dk2>
      <a:lt2>
        <a:srgbClr val="E3E3E3"/>
      </a:lt2>
      <a:accent1>
        <a:srgbClr val="DA062B"/>
      </a:accent1>
      <a:accent2>
        <a:srgbClr val="B2B2B2"/>
      </a:accent2>
      <a:accent3>
        <a:srgbClr val="00687F"/>
      </a:accent3>
      <a:accent4>
        <a:srgbClr val="A1BBA5"/>
      </a:accent4>
      <a:accent5>
        <a:srgbClr val="7DA0C4"/>
      </a:accent5>
      <a:accent6>
        <a:srgbClr val="E2859D"/>
      </a:accent6>
      <a:hlink>
        <a:srgbClr val="DA062B"/>
      </a:hlink>
      <a:folHlink>
        <a:srgbClr val="B2B2B2"/>
      </a:folHlink>
    </a:clrScheme>
    <a:fontScheme name="Veidekke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2415BA-4BE2-4155-A52A-E7A507631BBB}">
  <dimension ref="A1:B10"/>
  <sheetViews>
    <sheetView tabSelected="1" workbookViewId="0"/>
  </sheetViews>
  <sheetFormatPr baseColWidth="10" defaultColWidth="11" defaultRowHeight="14.25" x14ac:dyDescent="0.2"/>
  <cols>
    <col min="1" max="1" width="4.625" style="46" customWidth="1"/>
    <col min="2" max="2" width="30.25" style="46" customWidth="1"/>
    <col min="3" max="16384" width="11" style="46"/>
  </cols>
  <sheetData>
    <row r="1" spans="1:2" ht="33.75" x14ac:dyDescent="0.5">
      <c r="A1" s="51" t="s">
        <v>69</v>
      </c>
    </row>
    <row r="2" spans="1:2" ht="14.25" customHeight="1" x14ac:dyDescent="0.5">
      <c r="A2" s="47"/>
    </row>
    <row r="3" spans="1:2" ht="15" x14ac:dyDescent="0.25">
      <c r="B3" s="49" t="s">
        <v>84</v>
      </c>
    </row>
    <row r="4" spans="1:2" x14ac:dyDescent="0.2">
      <c r="A4" s="50" t="s">
        <v>70</v>
      </c>
      <c r="B4" s="48" t="s">
        <v>76</v>
      </c>
    </row>
    <row r="5" spans="1:2" x14ac:dyDescent="0.2">
      <c r="A5" s="50" t="s">
        <v>71</v>
      </c>
      <c r="B5" s="48" t="s">
        <v>77</v>
      </c>
    </row>
    <row r="6" spans="1:2" x14ac:dyDescent="0.2">
      <c r="A6" s="50" t="s">
        <v>72</v>
      </c>
      <c r="B6" s="48" t="s">
        <v>78</v>
      </c>
    </row>
    <row r="7" spans="1:2" x14ac:dyDescent="0.2">
      <c r="A7" s="50" t="s">
        <v>73</v>
      </c>
      <c r="B7" s="48" t="s">
        <v>79</v>
      </c>
    </row>
    <row r="8" spans="1:2" x14ac:dyDescent="0.2">
      <c r="A8" s="50" t="s">
        <v>74</v>
      </c>
      <c r="B8" s="48" t="s">
        <v>80</v>
      </c>
    </row>
    <row r="9" spans="1:2" x14ac:dyDescent="0.2">
      <c r="A9" s="50" t="s">
        <v>75</v>
      </c>
      <c r="B9" s="48" t="s">
        <v>81</v>
      </c>
    </row>
    <row r="10" spans="1:2" x14ac:dyDescent="0.2">
      <c r="A10" s="50" t="s">
        <v>83</v>
      </c>
      <c r="B10" s="48" t="s">
        <v>82</v>
      </c>
    </row>
  </sheetData>
  <hyperlinks>
    <hyperlink ref="B4" location="'1.1'!A1" display="Skandinavia, løpende priser" xr:uid="{D37BB00C-D7A0-457F-9147-4B861A0C480E}"/>
    <hyperlink ref="B5" location="'1.2'!A1" display="Skandinavia, faste priser" xr:uid="{C43BD00D-CA07-425E-B2EC-DEFF4862839B}"/>
    <hyperlink ref="B6" location="'1.3'!A1" display="Skandinavia, endringer forr. prog." xr:uid="{5E450435-4E6B-4701-8D1C-68F4EC3A0007}"/>
    <hyperlink ref="B7" location="'2.1'!A1" display="Bygg Norge, region og sektor" xr:uid="{9F0DF0AB-46F7-4A53-B2F5-E6C20A557726}"/>
    <hyperlink ref="B8" location="'2.2'!A1" display="Bygg Sverige, region og sektor" xr:uid="{73C8346F-4F6A-471F-9F72-3C41716F01D4}"/>
    <hyperlink ref="B9" location="'2.3'!A1" display="Bygg Danmark, region og sektor" xr:uid="{B8FF300E-357C-47CC-96EF-77B01B9A4471}"/>
    <hyperlink ref="B10" location="'2.4'!A1" display="Anlegg Norge og Sverige, sektor" xr:uid="{9C79AE49-1ED8-4977-9D6C-ECC608FCBB15}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920792-A93F-4672-8F6A-B1CC6C903A89}">
  <dimension ref="A1:AA154"/>
  <sheetViews>
    <sheetView showGridLines="0" zoomScale="80" zoomScaleNormal="80" workbookViewId="0">
      <pane xSplit="1" topLeftCell="B1" activePane="topRight" state="frozen"/>
      <selection pane="topRight"/>
    </sheetView>
  </sheetViews>
  <sheetFormatPr baseColWidth="10" defaultColWidth="11" defaultRowHeight="14.25" x14ac:dyDescent="0.2"/>
  <cols>
    <col min="2" max="6" width="20.625" customWidth="1"/>
    <col min="7" max="7" width="10.625" customWidth="1"/>
    <col min="8" max="12" width="20.625" customWidth="1"/>
    <col min="13" max="13" width="10.625" customWidth="1"/>
    <col min="14" max="18" width="20.625" customWidth="1"/>
    <col min="20" max="24" width="20.625" customWidth="1"/>
  </cols>
  <sheetData>
    <row r="1" spans="1:22" ht="23.25" x14ac:dyDescent="0.35">
      <c r="B1" s="37" t="s">
        <v>58</v>
      </c>
    </row>
    <row r="2" spans="1:22" x14ac:dyDescent="0.2">
      <c r="B2" t="s">
        <v>0</v>
      </c>
      <c r="C2" s="2">
        <v>45946</v>
      </c>
    </row>
    <row r="4" spans="1:22" ht="15" x14ac:dyDescent="0.25">
      <c r="A4" s="13"/>
      <c r="B4" s="34" t="s">
        <v>1</v>
      </c>
      <c r="H4" s="1" t="s">
        <v>2</v>
      </c>
      <c r="I4" s="40">
        <v>105.24</v>
      </c>
      <c r="J4" s="35">
        <v>45809</v>
      </c>
      <c r="N4" s="1" t="s">
        <v>3</v>
      </c>
      <c r="O4" s="40">
        <v>155.34</v>
      </c>
      <c r="P4" s="35">
        <v>45809</v>
      </c>
      <c r="T4" s="1"/>
      <c r="U4" s="12"/>
      <c r="V4" s="14"/>
    </row>
    <row r="5" spans="1:22" x14ac:dyDescent="0.2">
      <c r="H5" s="58"/>
      <c r="I5" s="58"/>
      <c r="J5" s="58"/>
      <c r="K5" s="58"/>
      <c r="L5" s="58"/>
    </row>
    <row r="28" spans="1:24" ht="18" x14ac:dyDescent="0.25">
      <c r="B28" s="57" t="s">
        <v>4</v>
      </c>
      <c r="C28" s="57"/>
      <c r="D28" s="57"/>
      <c r="E28" s="57"/>
      <c r="F28" s="57"/>
      <c r="H28" s="57" t="s">
        <v>5</v>
      </c>
      <c r="I28" s="57"/>
      <c r="J28" s="57"/>
      <c r="K28" s="57"/>
      <c r="L28" s="57"/>
      <c r="N28" s="57" t="s">
        <v>6</v>
      </c>
      <c r="O28" s="57"/>
      <c r="P28" s="57"/>
      <c r="Q28" s="57"/>
      <c r="R28" s="57"/>
      <c r="T28" s="57" t="s">
        <v>7</v>
      </c>
      <c r="U28" s="57"/>
      <c r="V28" s="57"/>
      <c r="W28" s="57"/>
      <c r="X28" s="57"/>
    </row>
    <row r="30" spans="1:24" s="8" customFormat="1" ht="20.25" customHeight="1" x14ac:dyDescent="0.2">
      <c r="B30" s="27" t="s">
        <v>8</v>
      </c>
      <c r="C30" s="27" t="s">
        <v>9</v>
      </c>
      <c r="D30" s="27" t="s">
        <v>10</v>
      </c>
      <c r="E30" s="27" t="s">
        <v>11</v>
      </c>
      <c r="F30" s="27" t="s">
        <v>12</v>
      </c>
      <c r="H30" s="27" t="s">
        <v>8</v>
      </c>
      <c r="I30" s="27" t="s">
        <v>9</v>
      </c>
      <c r="J30" s="27" t="s">
        <v>10</v>
      </c>
      <c r="K30" s="27" t="s">
        <v>11</v>
      </c>
      <c r="L30" s="27" t="s">
        <v>12</v>
      </c>
      <c r="N30" s="27" t="s">
        <v>8</v>
      </c>
      <c r="O30" s="27" t="s">
        <v>9</v>
      </c>
      <c r="P30" s="27" t="s">
        <v>10</v>
      </c>
      <c r="Q30" s="27" t="s">
        <v>11</v>
      </c>
      <c r="R30" s="27" t="s">
        <v>12</v>
      </c>
      <c r="T30" s="27" t="s">
        <v>8</v>
      </c>
      <c r="U30" s="27" t="s">
        <v>9</v>
      </c>
      <c r="V30" s="27" t="s">
        <v>10</v>
      </c>
      <c r="W30" s="27" t="s">
        <v>11</v>
      </c>
      <c r="X30" s="27" t="s">
        <v>12</v>
      </c>
    </row>
    <row r="31" spans="1:24" x14ac:dyDescent="0.2">
      <c r="A31">
        <v>2008</v>
      </c>
      <c r="B31" s="7">
        <v>49.421481305409998</v>
      </c>
      <c r="C31" s="7">
        <v>49.270251533339994</v>
      </c>
      <c r="D31" s="7">
        <v>20.996662148910001</v>
      </c>
      <c r="E31" s="7">
        <v>44.287999999999997</v>
      </c>
      <c r="F31" s="7">
        <f>+SUM(B31:E31)</f>
        <v>163.97639498766</v>
      </c>
      <c r="H31" s="7">
        <v>31.202673357199981</v>
      </c>
      <c r="I31" s="7">
        <v>37.02451044575001</v>
      </c>
      <c r="J31" s="7">
        <v>12.733089357659988</v>
      </c>
      <c r="K31" s="7">
        <v>65.771000000000001</v>
      </c>
      <c r="L31" s="7">
        <f>+SUM(H31:K31)</f>
        <v>146.73127316060999</v>
      </c>
      <c r="N31" s="7">
        <v>29.579925414110011</v>
      </c>
      <c r="O31" s="7">
        <v>92.164982673840044</v>
      </c>
      <c r="P31" s="7">
        <v>10.799300158109999</v>
      </c>
      <c r="Q31" s="7">
        <v>31.13</v>
      </c>
      <c r="R31" s="7">
        <f>+SUM(N31:Q31)</f>
        <v>163.67420824606003</v>
      </c>
      <c r="T31" s="7">
        <f t="shared" ref="T31:W46" si="0">+B31+H31+N31</f>
        <v>110.20408007671999</v>
      </c>
      <c r="U31" s="7">
        <f t="shared" si="0"/>
        <v>178.45974465293006</v>
      </c>
      <c r="V31" s="7">
        <f t="shared" si="0"/>
        <v>44.52905166467999</v>
      </c>
      <c r="W31" s="7">
        <f t="shared" si="0"/>
        <v>141.18899999999999</v>
      </c>
      <c r="X31" s="7">
        <f>+SUM(T31:W31)</f>
        <v>474.38187639432999</v>
      </c>
    </row>
    <row r="32" spans="1:24" x14ac:dyDescent="0.2">
      <c r="A32">
        <v>2009</v>
      </c>
      <c r="B32" s="7">
        <v>37.230967601029988</v>
      </c>
      <c r="C32" s="7">
        <v>53.602985325939919</v>
      </c>
      <c r="D32" s="7">
        <v>21.209083749709986</v>
      </c>
      <c r="E32" s="7">
        <v>51.612000000000002</v>
      </c>
      <c r="F32" s="7">
        <f t="shared" ref="F32:F50" si="1">+SUM(B32:E32)</f>
        <v>163.65503667667991</v>
      </c>
      <c r="H32" s="7">
        <v>25.496433483610002</v>
      </c>
      <c r="I32" s="7">
        <v>35.238899492240016</v>
      </c>
      <c r="J32" s="7">
        <v>13.090132285360001</v>
      </c>
      <c r="K32" s="7">
        <v>66.863</v>
      </c>
      <c r="L32" s="7">
        <f t="shared" ref="L32:L50" si="2">+SUM(H32:K32)</f>
        <v>140.68846526121001</v>
      </c>
      <c r="N32" s="7">
        <v>17.688448084710004</v>
      </c>
      <c r="O32" s="7">
        <v>83.614769350759929</v>
      </c>
      <c r="P32" s="7">
        <v>10.907759020139997</v>
      </c>
      <c r="Q32" s="7">
        <v>28.85</v>
      </c>
      <c r="R32" s="7">
        <f t="shared" ref="R32:R50" si="3">+SUM(N32:Q32)</f>
        <v>141.06097645560993</v>
      </c>
      <c r="T32" s="7">
        <f t="shared" si="0"/>
        <v>80.415849169349997</v>
      </c>
      <c r="U32" s="7">
        <f t="shared" si="0"/>
        <v>172.45665416893985</v>
      </c>
      <c r="V32" s="7">
        <f t="shared" si="0"/>
        <v>45.206975055209988</v>
      </c>
      <c r="W32" s="7">
        <f t="shared" si="0"/>
        <v>147.32499999999999</v>
      </c>
      <c r="X32" s="7">
        <f t="shared" ref="X32:X45" si="4">+SUM(T32:W32)</f>
        <v>445.4044783934998</v>
      </c>
    </row>
    <row r="33" spans="1:25" x14ac:dyDescent="0.2">
      <c r="A33">
        <v>2010</v>
      </c>
      <c r="B33" s="7">
        <v>29.403150272369977</v>
      </c>
      <c r="C33" s="7">
        <v>48.474632748320012</v>
      </c>
      <c r="D33" s="7">
        <v>19.006156962180004</v>
      </c>
      <c r="E33" s="7">
        <v>52.232999999999997</v>
      </c>
      <c r="F33" s="7">
        <f t="shared" si="1"/>
        <v>149.11693998286998</v>
      </c>
      <c r="H33" s="7">
        <v>27.908450829059994</v>
      </c>
      <c r="I33" s="7">
        <v>29.71501882362999</v>
      </c>
      <c r="J33" s="7">
        <v>14.225326311670001</v>
      </c>
      <c r="K33" s="7">
        <v>63.902000000000001</v>
      </c>
      <c r="L33" s="7">
        <f t="shared" si="2"/>
        <v>135.75079596435998</v>
      </c>
      <c r="N33" s="7">
        <v>12.002154482729997</v>
      </c>
      <c r="O33" s="7">
        <v>54.118972444060006</v>
      </c>
      <c r="P33" s="7">
        <v>12.800413237270002</v>
      </c>
      <c r="Q33" s="7">
        <v>31.25</v>
      </c>
      <c r="R33" s="7">
        <f t="shared" si="3"/>
        <v>110.17154016406</v>
      </c>
      <c r="T33" s="7">
        <f t="shared" si="0"/>
        <v>69.313755584159964</v>
      </c>
      <c r="U33" s="7">
        <f t="shared" si="0"/>
        <v>132.30862401601001</v>
      </c>
      <c r="V33" s="7">
        <f t="shared" si="0"/>
        <v>46.031896511120003</v>
      </c>
      <c r="W33" s="7">
        <f t="shared" si="0"/>
        <v>147.38499999999999</v>
      </c>
      <c r="X33" s="7">
        <f t="shared" si="4"/>
        <v>395.03927611128995</v>
      </c>
    </row>
    <row r="34" spans="1:25" x14ac:dyDescent="0.2">
      <c r="A34">
        <v>2011</v>
      </c>
      <c r="B34" s="7">
        <v>39.287450591419976</v>
      </c>
      <c r="C34" s="7">
        <v>47.617584823810027</v>
      </c>
      <c r="D34" s="7">
        <v>20.565755503550008</v>
      </c>
      <c r="E34" s="7">
        <v>55.831000000000003</v>
      </c>
      <c r="F34" s="7">
        <f t="shared" si="1"/>
        <v>163.30179091878</v>
      </c>
      <c r="H34" s="7">
        <v>37.638357143359983</v>
      </c>
      <c r="I34" s="7">
        <v>32.950619598989995</v>
      </c>
      <c r="J34" s="7">
        <v>17.181556132710003</v>
      </c>
      <c r="K34" s="7">
        <v>61.984999999999999</v>
      </c>
      <c r="L34" s="7">
        <f t="shared" si="2"/>
        <v>149.75553287506</v>
      </c>
      <c r="N34" s="7">
        <v>18.712797632819996</v>
      </c>
      <c r="O34" s="7">
        <v>48.426774010129996</v>
      </c>
      <c r="P34" s="7">
        <v>15.35336651678</v>
      </c>
      <c r="Q34" s="7">
        <v>34.79</v>
      </c>
      <c r="R34" s="7">
        <f t="shared" si="3"/>
        <v>117.28293815972998</v>
      </c>
      <c r="T34" s="7">
        <f t="shared" si="0"/>
        <v>95.638605367599965</v>
      </c>
      <c r="U34" s="7">
        <f t="shared" si="0"/>
        <v>128.99497843293003</v>
      </c>
      <c r="V34" s="7">
        <f t="shared" si="0"/>
        <v>53.100678153040008</v>
      </c>
      <c r="W34" s="7">
        <f t="shared" si="0"/>
        <v>152.60599999999999</v>
      </c>
      <c r="X34" s="7">
        <f t="shared" si="4"/>
        <v>430.34026195357001</v>
      </c>
    </row>
    <row r="35" spans="1:25" x14ac:dyDescent="0.2">
      <c r="A35">
        <v>2012</v>
      </c>
      <c r="B35" s="7">
        <v>50.281702238350015</v>
      </c>
      <c r="C35" s="7">
        <v>51.40307845541998</v>
      </c>
      <c r="D35" s="7">
        <v>19.591274091709977</v>
      </c>
      <c r="E35" s="7">
        <v>50.516278</v>
      </c>
      <c r="F35" s="7">
        <f t="shared" si="1"/>
        <v>171.79233278547997</v>
      </c>
      <c r="H35" s="7">
        <v>43.498452149549998</v>
      </c>
      <c r="I35" s="7">
        <v>43.087037631290038</v>
      </c>
      <c r="J35" s="7">
        <v>16.970932459730008</v>
      </c>
      <c r="K35" s="7">
        <v>71.521000000000001</v>
      </c>
      <c r="L35" s="7">
        <f t="shared" si="2"/>
        <v>175.07742224057006</v>
      </c>
      <c r="N35" s="7">
        <v>22.261294920289981</v>
      </c>
      <c r="O35" s="7">
        <v>49.700152296589998</v>
      </c>
      <c r="P35" s="7">
        <v>16.67357341416</v>
      </c>
      <c r="Q35" s="7">
        <v>40.450000000000003</v>
      </c>
      <c r="R35" s="7">
        <f t="shared" si="3"/>
        <v>129.08502063103998</v>
      </c>
      <c r="T35" s="7">
        <f t="shared" si="0"/>
        <v>116.04144930819</v>
      </c>
      <c r="U35" s="7">
        <f t="shared" si="0"/>
        <v>144.19026838330001</v>
      </c>
      <c r="V35" s="7">
        <f t="shared" si="0"/>
        <v>53.235779965599988</v>
      </c>
      <c r="W35" s="7">
        <f t="shared" si="0"/>
        <v>162.487278</v>
      </c>
      <c r="X35" s="7">
        <f t="shared" si="4"/>
        <v>475.95477565709001</v>
      </c>
    </row>
    <row r="36" spans="1:25" x14ac:dyDescent="0.2">
      <c r="A36">
        <v>2013</v>
      </c>
      <c r="B36" s="7">
        <v>56.475236869080028</v>
      </c>
      <c r="C36" s="7">
        <v>49.898170306470007</v>
      </c>
      <c r="D36" s="7">
        <v>20.524823589849984</v>
      </c>
      <c r="E36" s="7">
        <v>54.692239999999998</v>
      </c>
      <c r="F36" s="7">
        <f t="shared" si="1"/>
        <v>181.59047076540003</v>
      </c>
      <c r="H36" s="7">
        <v>46.836135216230019</v>
      </c>
      <c r="I36" s="7">
        <v>42.653977243339988</v>
      </c>
      <c r="J36" s="7">
        <v>17.177571627869987</v>
      </c>
      <c r="K36" s="7">
        <v>66.046999999999997</v>
      </c>
      <c r="L36" s="7">
        <f t="shared" si="2"/>
        <v>172.71468408743999</v>
      </c>
      <c r="N36" s="7">
        <v>17.564988443139992</v>
      </c>
      <c r="O36" s="7">
        <v>47.084247323949995</v>
      </c>
      <c r="P36" s="7">
        <v>18.27142978905</v>
      </c>
      <c r="Q36" s="7">
        <v>43.63</v>
      </c>
      <c r="R36" s="7">
        <f t="shared" si="3"/>
        <v>126.55066555613999</v>
      </c>
      <c r="T36" s="7">
        <f t="shared" si="0"/>
        <v>120.87636052845004</v>
      </c>
      <c r="U36" s="7">
        <f t="shared" si="0"/>
        <v>139.63639487376</v>
      </c>
      <c r="V36" s="7">
        <f t="shared" si="0"/>
        <v>55.973825006769971</v>
      </c>
      <c r="W36" s="7">
        <f t="shared" si="0"/>
        <v>164.36923999999999</v>
      </c>
      <c r="X36" s="7">
        <f t="shared" si="4"/>
        <v>480.85582040897998</v>
      </c>
    </row>
    <row r="37" spans="1:25" x14ac:dyDescent="0.2">
      <c r="A37">
        <v>2014</v>
      </c>
      <c r="B37" s="7">
        <v>60.106691502519986</v>
      </c>
      <c r="C37" s="7">
        <v>47.689869048560091</v>
      </c>
      <c r="D37" s="7">
        <v>22.960913226870016</v>
      </c>
      <c r="E37" s="7">
        <v>65.111913000000001</v>
      </c>
      <c r="F37" s="7">
        <f t="shared" si="1"/>
        <v>195.86938677795007</v>
      </c>
      <c r="H37" s="7">
        <v>56.584765412100005</v>
      </c>
      <c r="I37" s="7">
        <v>39.67752571825001</v>
      </c>
      <c r="J37" s="7">
        <v>21.289598864249999</v>
      </c>
      <c r="K37" s="7">
        <v>71.597999999999999</v>
      </c>
      <c r="L37" s="7">
        <f t="shared" si="2"/>
        <v>189.14988999460002</v>
      </c>
      <c r="N37" s="7">
        <v>15.319600521260002</v>
      </c>
      <c r="O37" s="7">
        <v>46.80331582741001</v>
      </c>
      <c r="P37" s="7">
        <v>20.04618264165001</v>
      </c>
      <c r="Q37" s="7">
        <v>39.58</v>
      </c>
      <c r="R37" s="7">
        <f t="shared" si="3"/>
        <v>121.74909899032002</v>
      </c>
      <c r="T37" s="7">
        <f t="shared" si="0"/>
        <v>132.01105743587999</v>
      </c>
      <c r="U37" s="7">
        <f t="shared" si="0"/>
        <v>134.17071059422011</v>
      </c>
      <c r="V37" s="7">
        <f t="shared" si="0"/>
        <v>64.296694732770021</v>
      </c>
      <c r="W37" s="7">
        <f t="shared" si="0"/>
        <v>176.28991300000001</v>
      </c>
      <c r="X37" s="7">
        <f t="shared" si="4"/>
        <v>506.76837576287011</v>
      </c>
    </row>
    <row r="38" spans="1:25" x14ac:dyDescent="0.2">
      <c r="A38">
        <v>2015</v>
      </c>
      <c r="B38" s="7">
        <v>56.182640501470033</v>
      </c>
      <c r="C38" s="7">
        <v>48.373248313890052</v>
      </c>
      <c r="D38" s="7">
        <v>26.99416146631998</v>
      </c>
      <c r="E38" s="7">
        <v>72.029792</v>
      </c>
      <c r="F38" s="7">
        <f t="shared" si="1"/>
        <v>203.57984228168004</v>
      </c>
      <c r="H38" s="7">
        <v>72.980285646780032</v>
      </c>
      <c r="I38" s="7">
        <v>40.134363140700017</v>
      </c>
      <c r="J38" s="7">
        <v>27.365548874859982</v>
      </c>
      <c r="K38" s="7">
        <v>73.013000000000005</v>
      </c>
      <c r="L38" s="7">
        <f t="shared" si="2"/>
        <v>213.49319766234004</v>
      </c>
      <c r="N38" s="7">
        <v>21.881287156279999</v>
      </c>
      <c r="O38" s="7">
        <v>47.451665307409989</v>
      </c>
      <c r="P38" s="7">
        <v>17.626424554210008</v>
      </c>
      <c r="Q38" s="7">
        <v>47.134287</v>
      </c>
      <c r="R38" s="7">
        <f t="shared" si="3"/>
        <v>134.09366401789998</v>
      </c>
      <c r="T38" s="7">
        <f t="shared" si="0"/>
        <v>151.04421330453005</v>
      </c>
      <c r="U38" s="7">
        <f t="shared" si="0"/>
        <v>135.95927676200006</v>
      </c>
      <c r="V38" s="7">
        <f t="shared" si="0"/>
        <v>71.986134895389966</v>
      </c>
      <c r="W38" s="7">
        <f t="shared" si="0"/>
        <v>192.17707900000002</v>
      </c>
      <c r="X38" s="7">
        <f t="shared" si="4"/>
        <v>551.16670396192012</v>
      </c>
    </row>
    <row r="39" spans="1:25" x14ac:dyDescent="0.2">
      <c r="A39">
        <v>2016</v>
      </c>
      <c r="B39" s="7">
        <v>63.311352805730039</v>
      </c>
      <c r="C39" s="7">
        <v>50.808375848769941</v>
      </c>
      <c r="D39" s="7">
        <v>29.277357240899995</v>
      </c>
      <c r="E39" s="7">
        <v>74.068489999999997</v>
      </c>
      <c r="F39" s="7">
        <f t="shared" si="1"/>
        <v>217.46557589539998</v>
      </c>
      <c r="H39" s="7">
        <v>100.19046624601002</v>
      </c>
      <c r="I39" s="7">
        <v>44.064008546929976</v>
      </c>
      <c r="J39" s="7">
        <v>30.080907191500003</v>
      </c>
      <c r="K39" s="7">
        <v>75.355999999999995</v>
      </c>
      <c r="L39" s="7">
        <f t="shared" si="2"/>
        <v>249.69138198444</v>
      </c>
      <c r="N39" s="7">
        <v>31.883067888669991</v>
      </c>
      <c r="O39" s="7">
        <v>48.568217552780013</v>
      </c>
      <c r="P39" s="7">
        <v>16.302010968669993</v>
      </c>
      <c r="Q39" s="7">
        <v>47.941671999999997</v>
      </c>
      <c r="R39" s="7">
        <f t="shared" si="3"/>
        <v>144.69496841012</v>
      </c>
      <c r="T39" s="7">
        <f t="shared" si="0"/>
        <v>195.38488694041004</v>
      </c>
      <c r="U39" s="7">
        <f t="shared" si="0"/>
        <v>143.44060194847992</v>
      </c>
      <c r="V39" s="7">
        <f t="shared" si="0"/>
        <v>75.660275401069995</v>
      </c>
      <c r="W39" s="7">
        <f t="shared" si="0"/>
        <v>197.36616199999997</v>
      </c>
      <c r="X39" s="7">
        <f t="shared" si="4"/>
        <v>611.85192628995992</v>
      </c>
    </row>
    <row r="40" spans="1:25" x14ac:dyDescent="0.2">
      <c r="A40">
        <v>2017</v>
      </c>
      <c r="B40" s="7">
        <v>77.986002611189988</v>
      </c>
      <c r="C40" s="7">
        <v>53.712046477409949</v>
      </c>
      <c r="D40" s="7">
        <v>27.601382116310035</v>
      </c>
      <c r="E40" s="7">
        <v>77.4388632</v>
      </c>
      <c r="F40" s="7">
        <f t="shared" si="1"/>
        <v>236.73829440490999</v>
      </c>
      <c r="H40" s="7">
        <v>128.86861537858007</v>
      </c>
      <c r="I40" s="7">
        <v>53.824180015899977</v>
      </c>
      <c r="J40" s="7">
        <v>35.607251584270017</v>
      </c>
      <c r="K40" s="7">
        <v>80.106999999999999</v>
      </c>
      <c r="L40" s="7">
        <f t="shared" si="2"/>
        <v>298.40704697875003</v>
      </c>
      <c r="N40" s="7">
        <v>42.579479631800012</v>
      </c>
      <c r="O40" s="7">
        <v>52.762831427559981</v>
      </c>
      <c r="P40" s="7">
        <v>16.313179998420001</v>
      </c>
      <c r="Q40" s="7">
        <v>43.760453999999996</v>
      </c>
      <c r="R40" s="7">
        <f t="shared" si="3"/>
        <v>155.41594505777999</v>
      </c>
      <c r="T40" s="7">
        <f t="shared" si="0"/>
        <v>249.43409762157009</v>
      </c>
      <c r="U40" s="7">
        <f t="shared" si="0"/>
        <v>160.2990579208699</v>
      </c>
      <c r="V40" s="7">
        <f t="shared" si="0"/>
        <v>79.521813699000049</v>
      </c>
      <c r="W40" s="7">
        <f t="shared" si="0"/>
        <v>201.30631719999997</v>
      </c>
      <c r="X40" s="7">
        <f t="shared" si="4"/>
        <v>690.56128644143996</v>
      </c>
    </row>
    <row r="41" spans="1:25" x14ac:dyDescent="0.2">
      <c r="A41">
        <v>2018</v>
      </c>
      <c r="B41" s="7">
        <v>80.317739843929971</v>
      </c>
      <c r="C41" s="7">
        <v>55.252786660679988</v>
      </c>
      <c r="D41" s="7">
        <v>28.162811050070022</v>
      </c>
      <c r="E41" s="7">
        <v>85.120597136000001</v>
      </c>
      <c r="F41" s="7">
        <f t="shared" si="1"/>
        <v>248.85393469067998</v>
      </c>
      <c r="H41" s="7">
        <v>128.76788186804993</v>
      </c>
      <c r="I41" s="7">
        <v>55.201033716960055</v>
      </c>
      <c r="J41" s="7">
        <v>41.010845092560068</v>
      </c>
      <c r="K41" s="7">
        <v>88.911000000000001</v>
      </c>
      <c r="L41" s="7">
        <f t="shared" si="2"/>
        <v>313.89076067757003</v>
      </c>
      <c r="N41" s="7">
        <v>47.663123896130003</v>
      </c>
      <c r="O41" s="7">
        <v>50.508229036499984</v>
      </c>
      <c r="P41" s="7">
        <v>16.548990109790005</v>
      </c>
      <c r="Q41" s="7">
        <v>47.147041000000002</v>
      </c>
      <c r="R41" s="7">
        <f t="shared" si="3"/>
        <v>161.86738404241999</v>
      </c>
      <c r="T41" s="7">
        <f t="shared" si="0"/>
        <v>256.74874560810991</v>
      </c>
      <c r="U41" s="7">
        <f t="shared" si="0"/>
        <v>160.96204941414004</v>
      </c>
      <c r="V41" s="7">
        <f t="shared" si="0"/>
        <v>85.722646252420105</v>
      </c>
      <c r="W41" s="7">
        <f t="shared" si="0"/>
        <v>221.17863813600002</v>
      </c>
      <c r="X41" s="7">
        <f t="shared" si="4"/>
        <v>724.61207941067005</v>
      </c>
    </row>
    <row r="42" spans="1:25" x14ac:dyDescent="0.2">
      <c r="A42">
        <v>2019</v>
      </c>
      <c r="B42" s="7">
        <v>76.121946031160007</v>
      </c>
      <c r="C42" s="7">
        <v>56.515853964170049</v>
      </c>
      <c r="D42" s="7">
        <v>32.316313855540017</v>
      </c>
      <c r="E42" s="7">
        <v>93.328265243200008</v>
      </c>
      <c r="F42" s="7">
        <f t="shared" si="1"/>
        <v>258.28237909407005</v>
      </c>
      <c r="H42" s="7">
        <v>111.25095254144996</v>
      </c>
      <c r="I42" s="7">
        <v>63.059196189079969</v>
      </c>
      <c r="J42" s="7">
        <v>44.568654107520011</v>
      </c>
      <c r="K42" s="7">
        <v>98.691999999999993</v>
      </c>
      <c r="L42" s="7">
        <f t="shared" si="2"/>
        <v>317.57080283804993</v>
      </c>
      <c r="N42" s="7">
        <v>58.123442654619986</v>
      </c>
      <c r="O42" s="7">
        <v>50.923180481830009</v>
      </c>
      <c r="P42" s="7">
        <v>15.872054922400002</v>
      </c>
      <c r="Q42" s="7">
        <v>47.557881000000002</v>
      </c>
      <c r="R42" s="7">
        <f t="shared" si="3"/>
        <v>172.47655905885</v>
      </c>
      <c r="T42" s="7">
        <f t="shared" si="0"/>
        <v>245.49634122722998</v>
      </c>
      <c r="U42" s="7">
        <f t="shared" si="0"/>
        <v>170.49823063508003</v>
      </c>
      <c r="V42" s="7">
        <f t="shared" si="0"/>
        <v>92.757022885460032</v>
      </c>
      <c r="W42" s="7">
        <f t="shared" si="0"/>
        <v>239.57814624320002</v>
      </c>
      <c r="X42" s="7">
        <f t="shared" si="4"/>
        <v>748.32974099097009</v>
      </c>
    </row>
    <row r="43" spans="1:25" x14ac:dyDescent="0.2">
      <c r="A43">
        <v>2020</v>
      </c>
      <c r="B43" s="7">
        <v>72.761868198570028</v>
      </c>
      <c r="C43" s="7">
        <v>53.942025207760061</v>
      </c>
      <c r="D43" s="7">
        <v>36.789674018379976</v>
      </c>
      <c r="E43" s="7">
        <v>93.457729520594782</v>
      </c>
      <c r="F43" s="7">
        <f t="shared" si="1"/>
        <v>256.95129694530482</v>
      </c>
      <c r="H43" s="7">
        <v>106.45232121046001</v>
      </c>
      <c r="I43" s="7">
        <v>68.326785272989909</v>
      </c>
      <c r="J43" s="7">
        <v>45.992379391489976</v>
      </c>
      <c r="K43" s="7">
        <v>109.307</v>
      </c>
      <c r="L43" s="7">
        <f t="shared" si="2"/>
        <v>330.07848587493993</v>
      </c>
      <c r="M43" s="11"/>
      <c r="N43" s="7">
        <v>62.632583635480032</v>
      </c>
      <c r="O43" s="7">
        <v>50.568607446179968</v>
      </c>
      <c r="P43" s="7">
        <v>15.51088545157001</v>
      </c>
      <c r="Q43" s="7">
        <v>50.952267000000006</v>
      </c>
      <c r="R43" s="7">
        <f t="shared" si="3"/>
        <v>179.66434353323001</v>
      </c>
      <c r="T43" s="7">
        <f t="shared" si="0"/>
        <v>241.84677304451009</v>
      </c>
      <c r="U43" s="7">
        <f t="shared" si="0"/>
        <v>172.83741792692996</v>
      </c>
      <c r="V43" s="7">
        <f t="shared" si="0"/>
        <v>98.29293886143995</v>
      </c>
      <c r="W43" s="7">
        <f t="shared" si="0"/>
        <v>253.71699652059479</v>
      </c>
      <c r="X43" s="7">
        <f t="shared" si="4"/>
        <v>766.69412635347476</v>
      </c>
    </row>
    <row r="44" spans="1:25" x14ac:dyDescent="0.2">
      <c r="A44">
        <v>2021</v>
      </c>
      <c r="B44" s="7">
        <v>74.299822375590068</v>
      </c>
      <c r="C44" s="7">
        <v>56.859894878689978</v>
      </c>
      <c r="D44" s="7">
        <v>36.50838332072</v>
      </c>
      <c r="E44" s="7">
        <v>97.489656976316155</v>
      </c>
      <c r="F44" s="7">
        <f t="shared" si="1"/>
        <v>265.15775755131619</v>
      </c>
      <c r="H44" s="7">
        <v>124.15537481527004</v>
      </c>
      <c r="I44" s="7">
        <v>69.585563755159939</v>
      </c>
      <c r="J44" s="7">
        <v>48.766268433449973</v>
      </c>
      <c r="K44" s="7">
        <v>104.836</v>
      </c>
      <c r="L44" s="7">
        <f t="shared" si="2"/>
        <v>347.34320700387997</v>
      </c>
      <c r="N44" s="7">
        <v>62.210916662459979</v>
      </c>
      <c r="O44" s="7">
        <v>61.058351694069977</v>
      </c>
      <c r="P44" s="7">
        <v>16.149425779879998</v>
      </c>
      <c r="Q44" s="7">
        <v>53.236402114373789</v>
      </c>
      <c r="R44" s="7">
        <f t="shared" si="3"/>
        <v>192.65509625078374</v>
      </c>
      <c r="T44" s="7">
        <f t="shared" si="0"/>
        <v>260.6661138533201</v>
      </c>
      <c r="U44" s="7">
        <f t="shared" si="0"/>
        <v>187.50381032791989</v>
      </c>
      <c r="V44" s="7">
        <f t="shared" si="0"/>
        <v>101.42407753404999</v>
      </c>
      <c r="W44" s="7">
        <f t="shared" si="0"/>
        <v>255.56205909068996</v>
      </c>
      <c r="X44" s="7">
        <f t="shared" si="4"/>
        <v>805.15606080597991</v>
      </c>
    </row>
    <row r="45" spans="1:25" x14ac:dyDescent="0.2">
      <c r="A45">
        <v>2022</v>
      </c>
      <c r="B45" s="7">
        <v>82.312931549560048</v>
      </c>
      <c r="C45" s="7">
        <v>68.20594409271996</v>
      </c>
      <c r="D45" s="7">
        <v>32.700996859719986</v>
      </c>
      <c r="E45" s="7">
        <v>108.40039350236542</v>
      </c>
      <c r="F45" s="7">
        <f t="shared" si="1"/>
        <v>291.62026600436542</v>
      </c>
      <c r="H45" s="7">
        <v>156.71911907423004</v>
      </c>
      <c r="I45" s="7">
        <v>92.312497046940109</v>
      </c>
      <c r="J45" s="7">
        <v>50.476624703170046</v>
      </c>
      <c r="K45" s="7">
        <v>115.901</v>
      </c>
      <c r="L45" s="7">
        <f t="shared" si="2"/>
        <v>415.4092408243402</v>
      </c>
      <c r="N45" s="7">
        <v>70.093747814760007</v>
      </c>
      <c r="O45" s="7">
        <v>75.314817780189955</v>
      </c>
      <c r="P45" s="7">
        <v>15.748470296809996</v>
      </c>
      <c r="Q45" s="7">
        <v>66.08518277068417</v>
      </c>
      <c r="R45" s="7">
        <f t="shared" si="3"/>
        <v>227.24221866244409</v>
      </c>
      <c r="T45" s="7">
        <f t="shared" si="0"/>
        <v>309.12579843855008</v>
      </c>
      <c r="U45" s="7">
        <f t="shared" si="0"/>
        <v>235.83325891985004</v>
      </c>
      <c r="V45" s="7">
        <f t="shared" si="0"/>
        <v>98.926091859700037</v>
      </c>
      <c r="W45" s="7">
        <f t="shared" si="0"/>
        <v>290.38657627304957</v>
      </c>
      <c r="X45" s="7">
        <f t="shared" si="4"/>
        <v>934.27172549114971</v>
      </c>
    </row>
    <row r="46" spans="1:25" x14ac:dyDescent="0.2">
      <c r="A46">
        <v>2023</v>
      </c>
      <c r="B46" s="7">
        <v>83.767693787919939</v>
      </c>
      <c r="C46" s="7">
        <v>75.409271279790005</v>
      </c>
      <c r="D46" s="7">
        <v>32.624292689620006</v>
      </c>
      <c r="E46" s="7">
        <v>108.6450826262616</v>
      </c>
      <c r="F46" s="7">
        <f t="shared" si="1"/>
        <v>300.44634038359152</v>
      </c>
      <c r="H46" s="7">
        <v>124.16083075351</v>
      </c>
      <c r="I46" s="7">
        <v>99.319321619730047</v>
      </c>
      <c r="J46" s="7">
        <v>43.486750435589997</v>
      </c>
      <c r="K46" s="7">
        <v>130.47999999999999</v>
      </c>
      <c r="L46" s="7">
        <f t="shared" si="2"/>
        <v>397.44690280883003</v>
      </c>
      <c r="N46" s="7">
        <v>60.822813376740029</v>
      </c>
      <c r="O46" s="7">
        <v>70.503617324420034</v>
      </c>
      <c r="P46" s="7">
        <v>15.733854292679997</v>
      </c>
      <c r="Q46" s="7">
        <v>69.403481584707748</v>
      </c>
      <c r="R46" s="7">
        <f t="shared" si="3"/>
        <v>216.46376657854782</v>
      </c>
      <c r="T46" s="7">
        <f t="shared" si="0"/>
        <v>268.75133791816995</v>
      </c>
      <c r="U46" s="7">
        <f t="shared" si="0"/>
        <v>245.23221022394006</v>
      </c>
      <c r="V46" s="7">
        <f t="shared" si="0"/>
        <v>91.844897417889996</v>
      </c>
      <c r="W46" s="7">
        <f t="shared" si="0"/>
        <v>308.52856421096931</v>
      </c>
      <c r="X46" s="7">
        <f t="shared" ref="X46" si="5">+SUM(T46:W46)</f>
        <v>914.3570097709694</v>
      </c>
    </row>
    <row r="47" spans="1:25" s="1" customFormat="1" ht="15" x14ac:dyDescent="0.25">
      <c r="A47" s="10">
        <v>2024</v>
      </c>
      <c r="B47" s="9">
        <v>66.441841032639971</v>
      </c>
      <c r="C47" s="9">
        <v>64.960690802520048</v>
      </c>
      <c r="D47" s="9">
        <v>31.338246527169957</v>
      </c>
      <c r="E47" s="9">
        <v>115.54457241714901</v>
      </c>
      <c r="F47" s="9">
        <f t="shared" si="1"/>
        <v>278.28535077947896</v>
      </c>
      <c r="G47" s="44"/>
      <c r="H47" s="9">
        <v>69.160470699489991</v>
      </c>
      <c r="I47" s="9">
        <v>91.730926959080108</v>
      </c>
      <c r="J47" s="9">
        <v>40.594987255569976</v>
      </c>
      <c r="K47" s="9">
        <v>139.21100000000001</v>
      </c>
      <c r="L47" s="9">
        <f t="shared" si="2"/>
        <v>340.69738491414012</v>
      </c>
      <c r="M47" s="52"/>
      <c r="N47" s="9">
        <v>45.704140051969958</v>
      </c>
      <c r="O47" s="9">
        <v>63.985236363670047</v>
      </c>
      <c r="P47" s="9">
        <v>14.323403505310003</v>
      </c>
      <c r="Q47" s="9">
        <v>69.581284886320702</v>
      </c>
      <c r="R47" s="9">
        <f t="shared" si="3"/>
        <v>193.59406480727068</v>
      </c>
      <c r="T47" s="9">
        <f t="shared" ref="T47" si="6">+B47+H47+N47</f>
        <v>181.30645178409992</v>
      </c>
      <c r="U47" s="9">
        <f t="shared" ref="U47" si="7">+C47+I47+O47</f>
        <v>220.67685412527021</v>
      </c>
      <c r="V47" s="9">
        <f t="shared" ref="V47" si="8">+D47+J47+P47</f>
        <v>86.25663728804993</v>
      </c>
      <c r="W47" s="9">
        <f t="shared" ref="W47" si="9">+E47+K47+Q47</f>
        <v>324.33685730346974</v>
      </c>
      <c r="X47" s="9">
        <f t="shared" ref="X47" si="10">+SUM(T47:W47)</f>
        <v>812.57680050088982</v>
      </c>
    </row>
    <row r="48" spans="1:25" ht="15" x14ac:dyDescent="0.25">
      <c r="A48" s="16">
        <v>2025</v>
      </c>
      <c r="B48" s="17">
        <v>56.216977601830003</v>
      </c>
      <c r="C48" s="17">
        <v>56.068671092030051</v>
      </c>
      <c r="D48" s="17">
        <v>28.100476298400022</v>
      </c>
      <c r="E48" s="18">
        <v>115.94029724552195</v>
      </c>
      <c r="F48" s="18">
        <f>+SUM(B48:E48)</f>
        <v>256.32642223778203</v>
      </c>
      <c r="G48" s="1"/>
      <c r="H48" s="17">
        <v>70.518273405980011</v>
      </c>
      <c r="I48" s="17">
        <v>78.950855032540076</v>
      </c>
      <c r="J48" s="17">
        <v>39.843323855980003</v>
      </c>
      <c r="K48" s="18">
        <v>142.317346224</v>
      </c>
      <c r="L48" s="17">
        <f t="shared" si="2"/>
        <v>331.62979851850014</v>
      </c>
      <c r="M48" s="1"/>
      <c r="N48" s="17">
        <v>42.802908344389991</v>
      </c>
      <c r="O48" s="17">
        <v>62.851571083109988</v>
      </c>
      <c r="P48" s="17">
        <v>14.293907000140004</v>
      </c>
      <c r="Q48" s="18">
        <v>71.668723432910326</v>
      </c>
      <c r="R48" s="17">
        <f t="shared" si="3"/>
        <v>191.61710986055033</v>
      </c>
      <c r="S48" s="1"/>
      <c r="T48" s="17">
        <f t="shared" ref="T48" si="11">+B48+H48+N48</f>
        <v>169.53815935220001</v>
      </c>
      <c r="U48" s="17">
        <f t="shared" ref="U48" si="12">+C48+I48+O48</f>
        <v>197.87109720768012</v>
      </c>
      <c r="V48" s="17">
        <f t="shared" ref="V48" si="13">+D48+J48+P48</f>
        <v>82.237707154520038</v>
      </c>
      <c r="W48" s="18">
        <f t="shared" ref="W48" si="14">+E48+K48+Q48</f>
        <v>329.92636690243228</v>
      </c>
      <c r="X48" s="18">
        <f t="shared" ref="X48" si="15">+SUM(T48:W48)</f>
        <v>779.57333061683244</v>
      </c>
      <c r="Y48" s="1"/>
    </row>
    <row r="49" spans="1:26" ht="15" x14ac:dyDescent="0.25">
      <c r="A49" s="16">
        <v>2026</v>
      </c>
      <c r="B49" s="17">
        <v>61.074807380699959</v>
      </c>
      <c r="C49" s="17">
        <v>58.985882462120074</v>
      </c>
      <c r="D49" s="17">
        <v>31.337038969109994</v>
      </c>
      <c r="E49" s="18">
        <v>121.83122138619811</v>
      </c>
      <c r="F49" s="18">
        <f>+SUM(B49:E49)</f>
        <v>273.22895019812813</v>
      </c>
      <c r="G49" s="1"/>
      <c r="H49" s="17">
        <v>87.624197511100022</v>
      </c>
      <c r="I49" s="17">
        <v>77.342730568919947</v>
      </c>
      <c r="J49" s="17">
        <v>40.810469574890021</v>
      </c>
      <c r="K49" s="18">
        <v>150.2001295109325</v>
      </c>
      <c r="L49" s="17">
        <f t="shared" si="2"/>
        <v>355.9775271658425</v>
      </c>
      <c r="M49" s="1"/>
      <c r="N49" s="17">
        <v>46.282076929849993</v>
      </c>
      <c r="O49" s="17">
        <v>58.074029065400012</v>
      </c>
      <c r="P49" s="17">
        <v>13.382601728489989</v>
      </c>
      <c r="Q49" s="18">
        <v>75.968846838884943</v>
      </c>
      <c r="R49" s="17">
        <f t="shared" si="3"/>
        <v>193.70755456262492</v>
      </c>
      <c r="S49" s="1"/>
      <c r="T49" s="17">
        <f t="shared" ref="T49" si="16">+B49+H49+N49</f>
        <v>194.98108182164998</v>
      </c>
      <c r="U49" s="17">
        <f t="shared" ref="U49" si="17">+C49+I49+O49</f>
        <v>194.40264209644005</v>
      </c>
      <c r="V49" s="17">
        <f t="shared" ref="V49" si="18">+D49+J49+P49</f>
        <v>85.530110272490006</v>
      </c>
      <c r="W49" s="18">
        <f t="shared" ref="W49" si="19">+E49+K49+Q49</f>
        <v>348.00019773601554</v>
      </c>
      <c r="X49" s="18">
        <f t="shared" ref="X49" si="20">+SUM(T49:W49)</f>
        <v>822.9140319265955</v>
      </c>
      <c r="Y49" s="1"/>
    </row>
    <row r="50" spans="1:26" ht="15" x14ac:dyDescent="0.25">
      <c r="A50" s="16">
        <v>2027</v>
      </c>
      <c r="B50" s="17">
        <v>66.463743429059974</v>
      </c>
      <c r="C50" s="17">
        <v>58.220807371530036</v>
      </c>
      <c r="D50" s="17">
        <v>37.046475995530088</v>
      </c>
      <c r="E50" s="18">
        <v>125.34623035512138</v>
      </c>
      <c r="F50" s="18">
        <f t="shared" si="1"/>
        <v>287.0772571512415</v>
      </c>
      <c r="G50" s="1"/>
      <c r="H50" s="17">
        <v>101.93182138459996</v>
      </c>
      <c r="I50" s="17">
        <v>73.480722225520083</v>
      </c>
      <c r="J50" s="17">
        <v>41.056385838960011</v>
      </c>
      <c r="K50" s="18">
        <v>153.8022343034236</v>
      </c>
      <c r="L50" s="17">
        <f t="shared" si="2"/>
        <v>370.27116375250364</v>
      </c>
      <c r="M50" s="1"/>
      <c r="N50" s="17">
        <v>49.69370933765002</v>
      </c>
      <c r="O50" s="17">
        <v>58.101580378679991</v>
      </c>
      <c r="P50" s="17">
        <v>13.286823091000009</v>
      </c>
      <c r="Q50" s="18">
        <v>77.488223775662647</v>
      </c>
      <c r="R50" s="17">
        <f t="shared" si="3"/>
        <v>198.57033658299267</v>
      </c>
      <c r="S50" s="1"/>
      <c r="T50" s="17">
        <f t="shared" ref="T50" si="21">+B50+H50+N50</f>
        <v>218.08927415130995</v>
      </c>
      <c r="U50" s="17">
        <f t="shared" ref="U50" si="22">+C50+I50+O50</f>
        <v>189.80310997573011</v>
      </c>
      <c r="V50" s="17">
        <f t="shared" ref="V50" si="23">+D50+J50+P50</f>
        <v>91.389684925490116</v>
      </c>
      <c r="W50" s="18">
        <f t="shared" ref="W50" si="24">+E50+K50+Q50</f>
        <v>356.6366884342076</v>
      </c>
      <c r="X50" s="18">
        <f t="shared" ref="X50" si="25">+SUM(T50:W50)</f>
        <v>855.91875748673772</v>
      </c>
      <c r="Y50" s="1"/>
    </row>
    <row r="53" spans="1:26" ht="18" x14ac:dyDescent="0.25">
      <c r="B53" s="57" t="s">
        <v>4</v>
      </c>
      <c r="C53" s="57"/>
      <c r="D53" s="57"/>
      <c r="E53" s="57"/>
      <c r="F53" s="57"/>
      <c r="H53" s="57" t="s">
        <v>13</v>
      </c>
      <c r="I53" s="57"/>
      <c r="J53" s="57"/>
      <c r="K53" s="57"/>
      <c r="L53" s="57"/>
      <c r="N53" s="57" t="s">
        <v>14</v>
      </c>
      <c r="O53" s="57"/>
      <c r="P53" s="57"/>
      <c r="Q53" s="57"/>
      <c r="R53" s="57"/>
      <c r="T53" s="57" t="s">
        <v>15</v>
      </c>
      <c r="U53" s="57"/>
      <c r="V53" s="57"/>
      <c r="W53" s="57"/>
      <c r="X53" s="57"/>
    </row>
    <row r="55" spans="1:26" s="8" customFormat="1" ht="20.25" customHeight="1" x14ac:dyDescent="0.2">
      <c r="B55" s="27" t="s">
        <v>8</v>
      </c>
      <c r="C55" s="27" t="s">
        <v>9</v>
      </c>
      <c r="D55" s="27" t="s">
        <v>10</v>
      </c>
      <c r="E55" s="27" t="s">
        <v>11</v>
      </c>
      <c r="F55" s="27" t="s">
        <v>12</v>
      </c>
      <c r="H55" s="27" t="s">
        <v>8</v>
      </c>
      <c r="I55" s="27" t="s">
        <v>9</v>
      </c>
      <c r="J55" s="27" t="s">
        <v>10</v>
      </c>
      <c r="K55" s="27" t="s">
        <v>11</v>
      </c>
      <c r="L55" s="27" t="s">
        <v>12</v>
      </c>
      <c r="N55" s="27" t="s">
        <v>8</v>
      </c>
      <c r="O55" s="27" t="s">
        <v>9</v>
      </c>
      <c r="P55" s="27" t="s">
        <v>10</v>
      </c>
      <c r="Q55" s="27" t="s">
        <v>11</v>
      </c>
      <c r="R55" s="27" t="s">
        <v>12</v>
      </c>
      <c r="T55" s="27" t="s">
        <v>8</v>
      </c>
      <c r="U55" s="27" t="s">
        <v>9</v>
      </c>
      <c r="V55" s="27" t="s">
        <v>10</v>
      </c>
      <c r="W55" s="27" t="s">
        <v>11</v>
      </c>
      <c r="X55" s="27" t="s">
        <v>12</v>
      </c>
    </row>
    <row r="56" spans="1:26" x14ac:dyDescent="0.2">
      <c r="A56">
        <v>2008</v>
      </c>
      <c r="B56" s="7">
        <f t="shared" ref="B56:E75" si="26">+B31</f>
        <v>49.421481305409998</v>
      </c>
      <c r="C56" s="7">
        <f t="shared" si="26"/>
        <v>49.270251533339994</v>
      </c>
      <c r="D56" s="7">
        <f t="shared" si="26"/>
        <v>20.996662148910001</v>
      </c>
      <c r="E56" s="7">
        <f t="shared" si="26"/>
        <v>44.287999999999997</v>
      </c>
      <c r="F56" s="7">
        <f>+SUM(B56:E56)</f>
        <v>163.97639498766</v>
      </c>
      <c r="H56" s="7">
        <f t="shared" ref="H56:K75" si="27">+H31*$I$4/100</f>
        <v>32.83769344111726</v>
      </c>
      <c r="I56" s="7">
        <f t="shared" si="27"/>
        <v>38.96459479310731</v>
      </c>
      <c r="J56" s="7">
        <f t="shared" si="27"/>
        <v>13.400303240001371</v>
      </c>
      <c r="K56" s="7">
        <f t="shared" si="27"/>
        <v>69.217400400000002</v>
      </c>
      <c r="L56" s="7">
        <f>+SUM(H56:K56)</f>
        <v>154.41999187422593</v>
      </c>
      <c r="N56" s="7">
        <f t="shared" ref="N56:Q75" si="28">+N31*$O$4/100</f>
        <v>45.949456138278492</v>
      </c>
      <c r="O56" s="7">
        <f t="shared" si="28"/>
        <v>143.16908408554312</v>
      </c>
      <c r="P56" s="7">
        <f t="shared" si="28"/>
        <v>16.775632865608074</v>
      </c>
      <c r="Q56" s="7">
        <f t="shared" si="28"/>
        <v>48.357341999999996</v>
      </c>
      <c r="R56" s="7">
        <f>+SUM(N56:Q56)</f>
        <v>254.25151508942966</v>
      </c>
      <c r="T56" s="7">
        <f t="shared" ref="T56:W71" si="29">+B56+H56+N56</f>
        <v>128.20863088480576</v>
      </c>
      <c r="U56" s="7">
        <f t="shared" si="29"/>
        <v>231.40393041199042</v>
      </c>
      <c r="V56" s="7">
        <f t="shared" si="29"/>
        <v>51.172598254519443</v>
      </c>
      <c r="W56" s="7">
        <f t="shared" si="29"/>
        <v>161.8627424</v>
      </c>
      <c r="X56" s="7">
        <f>+SUM(T56:W56)</f>
        <v>572.64790195131559</v>
      </c>
      <c r="Z56" s="11"/>
    </row>
    <row r="57" spans="1:26" x14ac:dyDescent="0.2">
      <c r="A57">
        <v>2009</v>
      </c>
      <c r="B57" s="7">
        <f t="shared" si="26"/>
        <v>37.230967601029988</v>
      </c>
      <c r="C57" s="7">
        <f t="shared" si="26"/>
        <v>53.602985325939919</v>
      </c>
      <c r="D57" s="7">
        <f t="shared" si="26"/>
        <v>21.209083749709986</v>
      </c>
      <c r="E57" s="7">
        <f t="shared" si="26"/>
        <v>51.612000000000002</v>
      </c>
      <c r="F57" s="7">
        <f t="shared" ref="F57:F69" si="30">+SUM(B57:E57)</f>
        <v>163.65503667667991</v>
      </c>
      <c r="H57" s="7">
        <f t="shared" si="27"/>
        <v>26.832446598151165</v>
      </c>
      <c r="I57" s="7">
        <f t="shared" si="27"/>
        <v>37.085417825633392</v>
      </c>
      <c r="J57" s="7">
        <f t="shared" si="27"/>
        <v>13.776055217112864</v>
      </c>
      <c r="K57" s="7">
        <f t="shared" si="27"/>
        <v>70.366621199999997</v>
      </c>
      <c r="L57" s="7">
        <f t="shared" ref="L57:L71" si="31">+SUM(H57:K57)</f>
        <v>148.06054084089743</v>
      </c>
      <c r="N57" s="7">
        <f t="shared" si="28"/>
        <v>27.477235254788521</v>
      </c>
      <c r="O57" s="7">
        <f t="shared" si="28"/>
        <v>129.88718270947047</v>
      </c>
      <c r="P57" s="7">
        <f t="shared" si="28"/>
        <v>16.944112861885472</v>
      </c>
      <c r="Q57" s="7">
        <f t="shared" si="28"/>
        <v>44.81559</v>
      </c>
      <c r="R57" s="7">
        <f t="shared" ref="R57:R71" si="32">+SUM(N57:Q57)</f>
        <v>219.12412082614446</v>
      </c>
      <c r="T57" s="7">
        <f t="shared" si="29"/>
        <v>91.540649453969678</v>
      </c>
      <c r="U57" s="7">
        <f t="shared" si="29"/>
        <v>220.57558586104378</v>
      </c>
      <c r="V57" s="7">
        <f t="shared" si="29"/>
        <v>51.929251828708324</v>
      </c>
      <c r="W57" s="7">
        <f t="shared" si="29"/>
        <v>166.79421120000001</v>
      </c>
      <c r="X57" s="7">
        <f t="shared" ref="X57:X70" si="33">+SUM(T57:W57)</f>
        <v>530.83969834372181</v>
      </c>
      <c r="Z57" s="11"/>
    </row>
    <row r="58" spans="1:26" x14ac:dyDescent="0.2">
      <c r="A58">
        <v>2010</v>
      </c>
      <c r="B58" s="7">
        <f t="shared" si="26"/>
        <v>29.403150272369977</v>
      </c>
      <c r="C58" s="7">
        <f t="shared" si="26"/>
        <v>48.474632748320012</v>
      </c>
      <c r="D58" s="7">
        <f t="shared" si="26"/>
        <v>19.006156962180004</v>
      </c>
      <c r="E58" s="7">
        <f t="shared" si="26"/>
        <v>52.232999999999997</v>
      </c>
      <c r="F58" s="7">
        <f t="shared" si="30"/>
        <v>149.11693998286998</v>
      </c>
      <c r="H58" s="7">
        <f t="shared" si="27"/>
        <v>29.370853652502738</v>
      </c>
      <c r="I58" s="7">
        <f t="shared" si="27"/>
        <v>31.272085809988198</v>
      </c>
      <c r="J58" s="7">
        <f t="shared" si="27"/>
        <v>14.970733410401508</v>
      </c>
      <c r="K58" s="7">
        <f t="shared" si="27"/>
        <v>67.250464800000003</v>
      </c>
      <c r="L58" s="7">
        <f t="shared" si="31"/>
        <v>142.86413767289244</v>
      </c>
      <c r="N58" s="7">
        <f t="shared" si="28"/>
        <v>18.644146773472777</v>
      </c>
      <c r="O58" s="7">
        <f t="shared" si="28"/>
        <v>84.06841179460281</v>
      </c>
      <c r="P58" s="7">
        <f t="shared" si="28"/>
        <v>19.88416192277522</v>
      </c>
      <c r="Q58" s="7">
        <f t="shared" si="28"/>
        <v>48.543750000000003</v>
      </c>
      <c r="R58" s="7">
        <f t="shared" si="32"/>
        <v>171.14047049085082</v>
      </c>
      <c r="T58" s="7">
        <f t="shared" si="29"/>
        <v>77.418150698345499</v>
      </c>
      <c r="U58" s="7">
        <f t="shared" si="29"/>
        <v>163.81513035291101</v>
      </c>
      <c r="V58" s="7">
        <f t="shared" si="29"/>
        <v>53.861052295356728</v>
      </c>
      <c r="W58" s="7">
        <f t="shared" si="29"/>
        <v>168.02721480000002</v>
      </c>
      <c r="X58" s="7">
        <f t="shared" si="33"/>
        <v>463.12154814661324</v>
      </c>
      <c r="Z58" s="11"/>
    </row>
    <row r="59" spans="1:26" x14ac:dyDescent="0.2">
      <c r="A59">
        <v>2011</v>
      </c>
      <c r="B59" s="7">
        <f t="shared" si="26"/>
        <v>39.287450591419976</v>
      </c>
      <c r="C59" s="7">
        <f t="shared" si="26"/>
        <v>47.617584823810027</v>
      </c>
      <c r="D59" s="7">
        <f t="shared" si="26"/>
        <v>20.565755503550008</v>
      </c>
      <c r="E59" s="7">
        <f t="shared" si="26"/>
        <v>55.831000000000003</v>
      </c>
      <c r="F59" s="7">
        <f t="shared" si="30"/>
        <v>163.30179091878</v>
      </c>
      <c r="H59" s="7">
        <f t="shared" si="27"/>
        <v>39.610607057672048</v>
      </c>
      <c r="I59" s="7">
        <f t="shared" si="27"/>
        <v>34.677232065977066</v>
      </c>
      <c r="J59" s="7">
        <f t="shared" si="27"/>
        <v>18.081869674064009</v>
      </c>
      <c r="K59" s="7">
        <f t="shared" si="27"/>
        <v>65.233013999999997</v>
      </c>
      <c r="L59" s="7">
        <f t="shared" si="31"/>
        <v>157.60272279771311</v>
      </c>
      <c r="N59" s="7">
        <f t="shared" si="28"/>
        <v>29.06845984282258</v>
      </c>
      <c r="O59" s="7">
        <f t="shared" si="28"/>
        <v>75.226150747335936</v>
      </c>
      <c r="P59" s="7">
        <f t="shared" si="28"/>
        <v>23.849919547166049</v>
      </c>
      <c r="Q59" s="7">
        <f t="shared" si="28"/>
        <v>54.042786</v>
      </c>
      <c r="R59" s="7">
        <f t="shared" si="32"/>
        <v>182.18731613732456</v>
      </c>
      <c r="T59" s="7">
        <f t="shared" si="29"/>
        <v>107.9665174919146</v>
      </c>
      <c r="U59" s="7">
        <f t="shared" si="29"/>
        <v>157.52096763712302</v>
      </c>
      <c r="V59" s="7">
        <f t="shared" si="29"/>
        <v>62.49754472478007</v>
      </c>
      <c r="W59" s="7">
        <f t="shared" si="29"/>
        <v>175.10679999999999</v>
      </c>
      <c r="X59" s="7">
        <f t="shared" si="33"/>
        <v>503.09182985381767</v>
      </c>
      <c r="Z59" s="11"/>
    </row>
    <row r="60" spans="1:26" x14ac:dyDescent="0.2">
      <c r="A60">
        <v>2012</v>
      </c>
      <c r="B60" s="7">
        <f t="shared" si="26"/>
        <v>50.281702238350015</v>
      </c>
      <c r="C60" s="7">
        <f t="shared" si="26"/>
        <v>51.40307845541998</v>
      </c>
      <c r="D60" s="7">
        <f t="shared" si="26"/>
        <v>19.591274091709977</v>
      </c>
      <c r="E60" s="7">
        <f t="shared" si="26"/>
        <v>50.516278</v>
      </c>
      <c r="F60" s="7">
        <f t="shared" si="30"/>
        <v>171.79233278547997</v>
      </c>
      <c r="H60" s="7">
        <f t="shared" si="27"/>
        <v>45.777771042186416</v>
      </c>
      <c r="I60" s="7">
        <f t="shared" si="27"/>
        <v>45.344798403169634</v>
      </c>
      <c r="J60" s="7">
        <f t="shared" si="27"/>
        <v>17.860209320619859</v>
      </c>
      <c r="K60" s="7">
        <f t="shared" si="27"/>
        <v>75.2687004</v>
      </c>
      <c r="L60" s="7">
        <f t="shared" si="31"/>
        <v>184.25147916597592</v>
      </c>
      <c r="N60" s="7">
        <f t="shared" si="28"/>
        <v>34.580695529178456</v>
      </c>
      <c r="O60" s="7">
        <f t="shared" si="28"/>
        <v>77.204216577522899</v>
      </c>
      <c r="P60" s="7">
        <f t="shared" si="28"/>
        <v>25.900728941556146</v>
      </c>
      <c r="Q60" s="7">
        <f t="shared" si="28"/>
        <v>62.835030000000003</v>
      </c>
      <c r="R60" s="7">
        <f t="shared" si="32"/>
        <v>200.5206710482575</v>
      </c>
      <c r="T60" s="7">
        <f t="shared" si="29"/>
        <v>130.64016880971488</v>
      </c>
      <c r="U60" s="7">
        <f t="shared" si="29"/>
        <v>173.95209343611253</v>
      </c>
      <c r="V60" s="7">
        <f t="shared" si="29"/>
        <v>63.352212353885982</v>
      </c>
      <c r="W60" s="7">
        <f t="shared" si="29"/>
        <v>188.62000840000002</v>
      </c>
      <c r="X60" s="7">
        <f t="shared" si="33"/>
        <v>556.56448299971339</v>
      </c>
      <c r="Z60" s="6"/>
    </row>
    <row r="61" spans="1:26" x14ac:dyDescent="0.2">
      <c r="A61">
        <v>2013</v>
      </c>
      <c r="B61" s="7">
        <f t="shared" si="26"/>
        <v>56.475236869080028</v>
      </c>
      <c r="C61" s="7">
        <f t="shared" si="26"/>
        <v>49.898170306470007</v>
      </c>
      <c r="D61" s="7">
        <f t="shared" si="26"/>
        <v>20.524823589849984</v>
      </c>
      <c r="E61" s="7">
        <f t="shared" si="26"/>
        <v>54.692239999999998</v>
      </c>
      <c r="F61" s="7">
        <f t="shared" si="30"/>
        <v>181.59047076540003</v>
      </c>
      <c r="H61" s="7">
        <f t="shared" si="27"/>
        <v>49.290348701560468</v>
      </c>
      <c r="I61" s="7">
        <f t="shared" si="27"/>
        <v>44.889045650891006</v>
      </c>
      <c r="J61" s="7">
        <f t="shared" si="27"/>
        <v>18.077676381170374</v>
      </c>
      <c r="K61" s="7">
        <f t="shared" si="27"/>
        <v>69.507862799999998</v>
      </c>
      <c r="L61" s="7">
        <f t="shared" si="31"/>
        <v>181.76493353362184</v>
      </c>
      <c r="N61" s="7">
        <f t="shared" si="28"/>
        <v>27.285453047573665</v>
      </c>
      <c r="O61" s="7">
        <f t="shared" si="28"/>
        <v>73.140669793023932</v>
      </c>
      <c r="P61" s="7">
        <f t="shared" si="28"/>
        <v>28.382839034310269</v>
      </c>
      <c r="Q61" s="7">
        <f t="shared" si="28"/>
        <v>67.774842000000007</v>
      </c>
      <c r="R61" s="7">
        <f t="shared" si="32"/>
        <v>196.58380387490789</v>
      </c>
      <c r="T61" s="7">
        <f t="shared" si="29"/>
        <v>133.05103861821416</v>
      </c>
      <c r="U61" s="7">
        <f>+C61+I61+O61</f>
        <v>167.92788575038495</v>
      </c>
      <c r="V61" s="7">
        <f t="shared" si="29"/>
        <v>66.98533900533063</v>
      </c>
      <c r="W61" s="7">
        <f t="shared" si="29"/>
        <v>191.9749448</v>
      </c>
      <c r="X61" s="7">
        <f t="shared" si="33"/>
        <v>559.93920817392973</v>
      </c>
      <c r="Z61" s="6"/>
    </row>
    <row r="62" spans="1:26" x14ac:dyDescent="0.2">
      <c r="A62">
        <v>2014</v>
      </c>
      <c r="B62" s="7">
        <f t="shared" si="26"/>
        <v>60.106691502519986</v>
      </c>
      <c r="C62" s="7">
        <f t="shared" si="26"/>
        <v>47.689869048560091</v>
      </c>
      <c r="D62" s="7">
        <f t="shared" si="26"/>
        <v>22.960913226870016</v>
      </c>
      <c r="E62" s="7">
        <f t="shared" si="26"/>
        <v>65.111913000000001</v>
      </c>
      <c r="F62" s="7">
        <f t="shared" si="30"/>
        <v>195.86938677795007</v>
      </c>
      <c r="H62" s="7">
        <f t="shared" si="27"/>
        <v>59.549807119694044</v>
      </c>
      <c r="I62" s="7">
        <f t="shared" si="27"/>
        <v>41.756628065886304</v>
      </c>
      <c r="J62" s="7">
        <f t="shared" si="27"/>
        <v>22.405173844736694</v>
      </c>
      <c r="K62" s="7">
        <f t="shared" si="27"/>
        <v>75.349735199999998</v>
      </c>
      <c r="L62" s="7">
        <f t="shared" si="31"/>
        <v>199.06134423031705</v>
      </c>
      <c r="N62" s="7">
        <f t="shared" si="28"/>
        <v>23.797467449725286</v>
      </c>
      <c r="O62" s="7">
        <f t="shared" si="28"/>
        <v>72.704270806298709</v>
      </c>
      <c r="P62" s="7">
        <f t="shared" si="28"/>
        <v>31.139740115539126</v>
      </c>
      <c r="Q62" s="7">
        <f t="shared" si="28"/>
        <v>61.483571999999995</v>
      </c>
      <c r="R62" s="7">
        <f t="shared" si="32"/>
        <v>189.12505037156313</v>
      </c>
      <c r="T62" s="7">
        <f t="shared" si="29"/>
        <v>143.45396607193931</v>
      </c>
      <c r="U62" s="7">
        <f t="shared" si="29"/>
        <v>162.15076792074512</v>
      </c>
      <c r="V62" s="7">
        <f t="shared" si="29"/>
        <v>76.50582718714584</v>
      </c>
      <c r="W62" s="7">
        <f t="shared" si="29"/>
        <v>201.94522019999999</v>
      </c>
      <c r="X62" s="7">
        <f t="shared" si="33"/>
        <v>584.05578137983025</v>
      </c>
      <c r="Z62" s="6"/>
    </row>
    <row r="63" spans="1:26" x14ac:dyDescent="0.2">
      <c r="A63">
        <v>2015</v>
      </c>
      <c r="B63" s="7">
        <f t="shared" si="26"/>
        <v>56.182640501470033</v>
      </c>
      <c r="C63" s="7">
        <f t="shared" si="26"/>
        <v>48.373248313890052</v>
      </c>
      <c r="D63" s="7">
        <f t="shared" si="26"/>
        <v>26.99416146631998</v>
      </c>
      <c r="E63" s="7">
        <f t="shared" si="26"/>
        <v>72.029792</v>
      </c>
      <c r="F63" s="7">
        <f t="shared" si="30"/>
        <v>203.57984228168004</v>
      </c>
      <c r="G63" s="6"/>
      <c r="H63" s="7">
        <f t="shared" si="27"/>
        <v>76.804452614671305</v>
      </c>
      <c r="I63" s="7">
        <f t="shared" si="27"/>
        <v>42.237403769272696</v>
      </c>
      <c r="J63" s="7">
        <f t="shared" si="27"/>
        <v>28.799503635902642</v>
      </c>
      <c r="K63" s="7">
        <f t="shared" si="27"/>
        <v>76.838881200000003</v>
      </c>
      <c r="L63" s="7">
        <f t="shared" si="31"/>
        <v>224.68024121984666</v>
      </c>
      <c r="N63" s="7">
        <f t="shared" si="28"/>
        <v>33.990391468565356</v>
      </c>
      <c r="O63" s="7">
        <f t="shared" si="28"/>
        <v>73.711416888530678</v>
      </c>
      <c r="P63" s="7">
        <f t="shared" si="28"/>
        <v>27.380887902509826</v>
      </c>
      <c r="Q63" s="7">
        <f t="shared" si="28"/>
        <v>73.218401425799996</v>
      </c>
      <c r="R63" s="7">
        <f t="shared" si="32"/>
        <v>208.30109768540586</v>
      </c>
      <c r="T63" s="7">
        <f t="shared" si="29"/>
        <v>166.9774845847067</v>
      </c>
      <c r="U63" s="7">
        <f t="shared" si="29"/>
        <v>164.32206897169343</v>
      </c>
      <c r="V63" s="7">
        <f t="shared" si="29"/>
        <v>83.174553004732445</v>
      </c>
      <c r="W63" s="7">
        <f t="shared" si="29"/>
        <v>222.08707462579997</v>
      </c>
      <c r="X63" s="7">
        <f t="shared" si="33"/>
        <v>636.56118118693257</v>
      </c>
      <c r="Z63" s="6"/>
    </row>
    <row r="64" spans="1:26" x14ac:dyDescent="0.2">
      <c r="A64">
        <v>2016</v>
      </c>
      <c r="B64" s="7">
        <f t="shared" si="26"/>
        <v>63.311352805730039</v>
      </c>
      <c r="C64" s="7">
        <f t="shared" si="26"/>
        <v>50.808375848769941</v>
      </c>
      <c r="D64" s="7">
        <f t="shared" si="26"/>
        <v>29.277357240899995</v>
      </c>
      <c r="E64" s="7">
        <f t="shared" si="26"/>
        <v>74.068489999999997</v>
      </c>
      <c r="F64" s="7">
        <f t="shared" si="30"/>
        <v>217.46557589539998</v>
      </c>
      <c r="H64" s="7">
        <f t="shared" si="27"/>
        <v>105.44044667730094</v>
      </c>
      <c r="I64" s="7">
        <f t="shared" si="27"/>
        <v>46.372962594789108</v>
      </c>
      <c r="J64" s="7">
        <f t="shared" si="27"/>
        <v>31.657146728334602</v>
      </c>
      <c r="K64" s="7">
        <f t="shared" si="27"/>
        <v>79.30465439999999</v>
      </c>
      <c r="L64" s="7">
        <f t="shared" si="31"/>
        <v>262.77521040042461</v>
      </c>
      <c r="N64" s="7">
        <f t="shared" si="28"/>
        <v>49.527157658259966</v>
      </c>
      <c r="O64" s="7">
        <f t="shared" si="28"/>
        <v>75.445869146488477</v>
      </c>
      <c r="P64" s="7">
        <f t="shared" si="28"/>
        <v>25.323543838731965</v>
      </c>
      <c r="Q64" s="7">
        <f t="shared" si="28"/>
        <v>74.472593284799999</v>
      </c>
      <c r="R64" s="7">
        <f t="shared" si="32"/>
        <v>224.76916392828042</v>
      </c>
      <c r="T64" s="7">
        <f t="shared" si="29"/>
        <v>218.27895714129096</v>
      </c>
      <c r="U64" s="7">
        <f t="shared" si="29"/>
        <v>172.62720759004753</v>
      </c>
      <c r="V64" s="7">
        <f t="shared" si="29"/>
        <v>86.258047807966562</v>
      </c>
      <c r="W64" s="7">
        <f t="shared" si="29"/>
        <v>227.84573768479999</v>
      </c>
      <c r="X64" s="7">
        <f t="shared" si="33"/>
        <v>705.00995022410507</v>
      </c>
      <c r="Z64" s="6"/>
    </row>
    <row r="65" spans="1:27" x14ac:dyDescent="0.2">
      <c r="A65">
        <v>2017</v>
      </c>
      <c r="B65" s="7">
        <f t="shared" si="26"/>
        <v>77.986002611189988</v>
      </c>
      <c r="C65" s="7">
        <f t="shared" si="26"/>
        <v>53.712046477409949</v>
      </c>
      <c r="D65" s="7">
        <f t="shared" si="26"/>
        <v>27.601382116310035</v>
      </c>
      <c r="E65" s="7">
        <f t="shared" si="26"/>
        <v>77.4388632</v>
      </c>
      <c r="F65" s="7">
        <f t="shared" si="30"/>
        <v>236.73829440490999</v>
      </c>
      <c r="H65" s="7">
        <f>+H40*$I$4/100</f>
        <v>135.62133082441767</v>
      </c>
      <c r="I65" s="7">
        <f t="shared" si="27"/>
        <v>56.644567048733137</v>
      </c>
      <c r="J65" s="7">
        <f t="shared" si="27"/>
        <v>37.473071567285764</v>
      </c>
      <c r="K65" s="7">
        <f t="shared" si="27"/>
        <v>84.304606800000002</v>
      </c>
      <c r="L65" s="7">
        <f t="shared" si="31"/>
        <v>314.04357624043655</v>
      </c>
      <c r="N65" s="7">
        <f t="shared" si="28"/>
        <v>66.142963660038134</v>
      </c>
      <c r="O65" s="7">
        <f t="shared" si="28"/>
        <v>81.96178233957167</v>
      </c>
      <c r="P65" s="7">
        <f t="shared" si="28"/>
        <v>25.340893809545626</v>
      </c>
      <c r="Q65" s="7">
        <f t="shared" si="28"/>
        <v>67.97748924359999</v>
      </c>
      <c r="R65" s="7">
        <f t="shared" si="32"/>
        <v>241.42312905275543</v>
      </c>
      <c r="T65" s="7">
        <f t="shared" si="29"/>
        <v>279.75029709564581</v>
      </c>
      <c r="U65" s="7">
        <f t="shared" si="29"/>
        <v>192.31839586571476</v>
      </c>
      <c r="V65" s="7">
        <f t="shared" si="29"/>
        <v>90.415347493141439</v>
      </c>
      <c r="W65" s="7">
        <f t="shared" si="29"/>
        <v>229.72095924359999</v>
      </c>
      <c r="X65" s="7">
        <f t="shared" si="33"/>
        <v>792.20499969810203</v>
      </c>
      <c r="Z65" s="6"/>
    </row>
    <row r="66" spans="1:27" x14ac:dyDescent="0.2">
      <c r="A66">
        <v>2018</v>
      </c>
      <c r="B66" s="7">
        <f t="shared" si="26"/>
        <v>80.317739843929971</v>
      </c>
      <c r="C66" s="7">
        <f t="shared" si="26"/>
        <v>55.252786660679988</v>
      </c>
      <c r="D66" s="7">
        <f t="shared" si="26"/>
        <v>28.162811050070022</v>
      </c>
      <c r="E66" s="7">
        <f t="shared" si="26"/>
        <v>85.120597136000001</v>
      </c>
      <c r="F66" s="7">
        <f t="shared" si="30"/>
        <v>248.85393469067998</v>
      </c>
      <c r="G66" s="11"/>
      <c r="H66" s="7">
        <f t="shared" si="27"/>
        <v>135.51531887793573</v>
      </c>
      <c r="I66" s="7">
        <f t="shared" si="27"/>
        <v>58.093567883728753</v>
      </c>
      <c r="J66" s="7">
        <f t="shared" si="27"/>
        <v>43.159813375410209</v>
      </c>
      <c r="K66" s="7">
        <f t="shared" si="27"/>
        <v>93.569936400000003</v>
      </c>
      <c r="L66" s="7">
        <f t="shared" si="31"/>
        <v>330.33863653707471</v>
      </c>
      <c r="N66" s="7">
        <f t="shared" si="28"/>
        <v>74.039896660248345</v>
      </c>
      <c r="O66" s="7">
        <f t="shared" si="28"/>
        <v>78.459482985299076</v>
      </c>
      <c r="P66" s="7">
        <f t="shared" si="28"/>
        <v>25.707201236547792</v>
      </c>
      <c r="Q66" s="7">
        <f t="shared" si="28"/>
        <v>73.23821348940001</v>
      </c>
      <c r="R66" s="7">
        <f t="shared" si="32"/>
        <v>251.44479437149525</v>
      </c>
      <c r="T66" s="7">
        <f t="shared" si="29"/>
        <v>289.87295538211407</v>
      </c>
      <c r="U66" s="7">
        <f t="shared" si="29"/>
        <v>191.80583752970782</v>
      </c>
      <c r="V66" s="7">
        <f t="shared" si="29"/>
        <v>97.029825662028017</v>
      </c>
      <c r="W66" s="7">
        <f t="shared" si="29"/>
        <v>251.92874702540001</v>
      </c>
      <c r="X66" s="7">
        <f t="shared" si="33"/>
        <v>830.63736559924996</v>
      </c>
      <c r="Z66" s="6"/>
    </row>
    <row r="67" spans="1:27" x14ac:dyDescent="0.2">
      <c r="A67">
        <v>2019</v>
      </c>
      <c r="B67" s="7">
        <f t="shared" si="26"/>
        <v>76.121946031160007</v>
      </c>
      <c r="C67" s="7">
        <f t="shared" si="26"/>
        <v>56.515853964170049</v>
      </c>
      <c r="D67" s="7">
        <f t="shared" si="26"/>
        <v>32.316313855540017</v>
      </c>
      <c r="E67" s="7">
        <f t="shared" si="26"/>
        <v>93.328265243200008</v>
      </c>
      <c r="F67" s="7">
        <f t="shared" si="30"/>
        <v>258.28237909407005</v>
      </c>
      <c r="G67" s="11"/>
      <c r="H67" s="7">
        <f t="shared" si="27"/>
        <v>117.08050245462192</v>
      </c>
      <c r="I67" s="7">
        <f t="shared" si="27"/>
        <v>66.363498069387759</v>
      </c>
      <c r="J67" s="7">
        <f t="shared" si="27"/>
        <v>46.904051582754057</v>
      </c>
      <c r="K67" s="7">
        <f t="shared" si="27"/>
        <v>103.8634608</v>
      </c>
      <c r="L67" s="7">
        <f t="shared" si="31"/>
        <v>334.21151290676374</v>
      </c>
      <c r="N67" s="7">
        <f t="shared" si="28"/>
        <v>90.288955819686691</v>
      </c>
      <c r="O67" s="7">
        <f t="shared" si="28"/>
        <v>79.10406856047473</v>
      </c>
      <c r="P67" s="7">
        <f t="shared" si="28"/>
        <v>24.655650116456162</v>
      </c>
      <c r="Q67" s="7">
        <f t="shared" si="28"/>
        <v>73.876412345399999</v>
      </c>
      <c r="R67" s="7">
        <f t="shared" si="32"/>
        <v>267.92508684201761</v>
      </c>
      <c r="T67" s="7">
        <f t="shared" si="29"/>
        <v>283.49140430546862</v>
      </c>
      <c r="U67" s="7">
        <f t="shared" si="29"/>
        <v>201.98342059403254</v>
      </c>
      <c r="V67" s="7">
        <f t="shared" si="29"/>
        <v>103.87601555475023</v>
      </c>
      <c r="W67" s="7">
        <f t="shared" si="29"/>
        <v>271.0681383886</v>
      </c>
      <c r="X67" s="7">
        <f t="shared" si="33"/>
        <v>860.4189788428514</v>
      </c>
    </row>
    <row r="68" spans="1:27" x14ac:dyDescent="0.2">
      <c r="A68">
        <v>2020</v>
      </c>
      <c r="B68" s="7">
        <f t="shared" si="26"/>
        <v>72.761868198570028</v>
      </c>
      <c r="C68" s="7">
        <f t="shared" si="26"/>
        <v>53.942025207760061</v>
      </c>
      <c r="D68" s="7">
        <f t="shared" si="26"/>
        <v>36.789674018379976</v>
      </c>
      <c r="E68" s="7">
        <f t="shared" si="26"/>
        <v>93.457729520594782</v>
      </c>
      <c r="F68" s="7">
        <f t="shared" si="30"/>
        <v>256.95129694530482</v>
      </c>
      <c r="G68" s="11"/>
      <c r="H68" s="7">
        <f t="shared" si="27"/>
        <v>112.03042284188813</v>
      </c>
      <c r="I68" s="7">
        <f t="shared" si="27"/>
        <v>71.907108821294571</v>
      </c>
      <c r="J68" s="7">
        <f t="shared" si="27"/>
        <v>48.40238007160405</v>
      </c>
      <c r="K68" s="7">
        <f t="shared" si="27"/>
        <v>115.0346868</v>
      </c>
      <c r="L68" s="7">
        <f t="shared" si="31"/>
        <v>347.37459853478674</v>
      </c>
      <c r="N68" s="7">
        <f t="shared" si="28"/>
        <v>97.293455419354686</v>
      </c>
      <c r="O68" s="7">
        <f t="shared" si="28"/>
        <v>78.553274806895956</v>
      </c>
      <c r="P68" s="7">
        <f t="shared" si="28"/>
        <v>24.094609460468856</v>
      </c>
      <c r="Q68" s="7">
        <f t="shared" si="28"/>
        <v>79.149251557800014</v>
      </c>
      <c r="R68" s="7">
        <f t="shared" si="32"/>
        <v>279.09059124451954</v>
      </c>
      <c r="T68" s="7">
        <f t="shared" si="29"/>
        <v>282.08574645981287</v>
      </c>
      <c r="U68" s="7">
        <f t="shared" si="29"/>
        <v>204.40240883595058</v>
      </c>
      <c r="V68" s="7">
        <f t="shared" si="29"/>
        <v>109.28666355045289</v>
      </c>
      <c r="W68" s="7">
        <f t="shared" si="29"/>
        <v>287.6416678783948</v>
      </c>
      <c r="X68" s="7">
        <f t="shared" si="33"/>
        <v>883.4164867246111</v>
      </c>
      <c r="Z68" s="6"/>
    </row>
    <row r="69" spans="1:27" x14ac:dyDescent="0.2">
      <c r="A69">
        <v>2021</v>
      </c>
      <c r="B69" s="7">
        <f t="shared" si="26"/>
        <v>74.299822375590068</v>
      </c>
      <c r="C69" s="7">
        <f t="shared" si="26"/>
        <v>56.859894878689978</v>
      </c>
      <c r="D69" s="7">
        <f t="shared" si="26"/>
        <v>36.50838332072</v>
      </c>
      <c r="E69" s="7">
        <f t="shared" si="26"/>
        <v>97.489656976316155</v>
      </c>
      <c r="F69" s="7">
        <f t="shared" si="30"/>
        <v>265.15775755131619</v>
      </c>
      <c r="G69" s="11"/>
      <c r="H69" s="7">
        <f t="shared" si="27"/>
        <v>130.66111645559019</v>
      </c>
      <c r="I69" s="7">
        <f t="shared" si="27"/>
        <v>73.231847295930322</v>
      </c>
      <c r="J69" s="7">
        <f t="shared" si="27"/>
        <v>51.321620899362749</v>
      </c>
      <c r="K69" s="7">
        <f t="shared" si="27"/>
        <v>110.32940639999998</v>
      </c>
      <c r="L69" s="7">
        <f t="shared" si="31"/>
        <v>365.54399105088328</v>
      </c>
      <c r="N69" s="7">
        <f t="shared" si="28"/>
        <v>96.638437943465348</v>
      </c>
      <c r="O69" s="7">
        <f t="shared" si="28"/>
        <v>94.8480435215683</v>
      </c>
      <c r="P69" s="7">
        <f t="shared" si="28"/>
        <v>25.086518006465589</v>
      </c>
      <c r="Q69" s="7">
        <f t="shared" si="28"/>
        <v>82.697427044468242</v>
      </c>
      <c r="R69" s="7">
        <f t="shared" si="32"/>
        <v>299.27042651596747</v>
      </c>
      <c r="T69" s="7">
        <f>+B69+H69+N69</f>
        <v>301.59937677464563</v>
      </c>
      <c r="U69" s="7">
        <f t="shared" si="29"/>
        <v>224.93978569618861</v>
      </c>
      <c r="V69" s="7">
        <f t="shared" si="29"/>
        <v>112.91652222654832</v>
      </c>
      <c r="W69" s="7">
        <f t="shared" si="29"/>
        <v>290.51649042078441</v>
      </c>
      <c r="X69" s="7">
        <f t="shared" si="33"/>
        <v>929.972175118167</v>
      </c>
      <c r="Z69" s="6"/>
    </row>
    <row r="70" spans="1:27" x14ac:dyDescent="0.2">
      <c r="A70">
        <v>2022</v>
      </c>
      <c r="B70" s="7">
        <f t="shared" si="26"/>
        <v>82.312931549560048</v>
      </c>
      <c r="C70" s="7">
        <f t="shared" si="26"/>
        <v>68.20594409271996</v>
      </c>
      <c r="D70" s="7">
        <f t="shared" si="26"/>
        <v>32.700996859719986</v>
      </c>
      <c r="E70" s="7">
        <f t="shared" si="26"/>
        <v>108.40039350236542</v>
      </c>
      <c r="F70" s="7">
        <f t="shared" ref="F70:F75" si="34">+SUM(B70:E70)</f>
        <v>291.62026600436542</v>
      </c>
      <c r="G70" s="11"/>
      <c r="H70" s="7">
        <f t="shared" si="27"/>
        <v>164.93120091371969</v>
      </c>
      <c r="I70" s="7">
        <f t="shared" si="27"/>
        <v>97.149671892199763</v>
      </c>
      <c r="J70" s="7">
        <f t="shared" si="27"/>
        <v>53.121599837616152</v>
      </c>
      <c r="K70" s="7">
        <f t="shared" si="27"/>
        <v>121.9742124</v>
      </c>
      <c r="L70" s="7">
        <f t="shared" si="31"/>
        <v>437.1766850435356</v>
      </c>
      <c r="N70" s="7">
        <f t="shared" si="28"/>
        <v>108.8836278554482</v>
      </c>
      <c r="O70" s="7">
        <f t="shared" si="28"/>
        <v>116.99403793974709</v>
      </c>
      <c r="P70" s="7">
        <f t="shared" si="28"/>
        <v>24.463673759064651</v>
      </c>
      <c r="Q70" s="7">
        <f t="shared" si="28"/>
        <v>102.65672291598079</v>
      </c>
      <c r="R70" s="7">
        <f t="shared" si="32"/>
        <v>352.99806247024071</v>
      </c>
      <c r="T70" s="7">
        <f t="shared" si="29"/>
        <v>356.12776031872795</v>
      </c>
      <c r="U70" s="7">
        <f t="shared" si="29"/>
        <v>282.34965392466682</v>
      </c>
      <c r="V70" s="7">
        <f t="shared" si="29"/>
        <v>110.28627045640079</v>
      </c>
      <c r="W70" s="7">
        <f t="shared" si="29"/>
        <v>333.0313288183462</v>
      </c>
      <c r="X70" s="7">
        <f t="shared" si="33"/>
        <v>1081.7950135181418</v>
      </c>
      <c r="Y70" s="56"/>
      <c r="Z70" s="6"/>
      <c r="AA70" s="6"/>
    </row>
    <row r="71" spans="1:27" x14ac:dyDescent="0.2">
      <c r="A71">
        <v>2023</v>
      </c>
      <c r="B71" s="7">
        <f t="shared" si="26"/>
        <v>83.767693787919939</v>
      </c>
      <c r="C71" s="7">
        <f t="shared" si="26"/>
        <v>75.409271279790005</v>
      </c>
      <c r="D71" s="7">
        <f t="shared" si="26"/>
        <v>32.624292689620006</v>
      </c>
      <c r="E71" s="7">
        <f t="shared" si="26"/>
        <v>108.6450826262616</v>
      </c>
      <c r="F71" s="7">
        <f t="shared" si="34"/>
        <v>300.44634038359152</v>
      </c>
      <c r="G71" s="11"/>
      <c r="H71" s="7">
        <f t="shared" si="27"/>
        <v>130.66685828499394</v>
      </c>
      <c r="I71" s="7">
        <f t="shared" si="27"/>
        <v>104.52365407260389</v>
      </c>
      <c r="J71" s="7">
        <f t="shared" si="27"/>
        <v>45.765456158414906</v>
      </c>
      <c r="K71" s="7">
        <f t="shared" si="27"/>
        <v>137.31715199999999</v>
      </c>
      <c r="L71" s="7">
        <f t="shared" si="31"/>
        <v>418.27312051601268</v>
      </c>
      <c r="N71" s="7">
        <f t="shared" si="28"/>
        <v>94.482158299427951</v>
      </c>
      <c r="O71" s="7">
        <f t="shared" si="28"/>
        <v>109.52031915175408</v>
      </c>
      <c r="P71" s="7">
        <f t="shared" si="28"/>
        <v>24.440969258249105</v>
      </c>
      <c r="Q71" s="7">
        <f t="shared" si="28"/>
        <v>107.81136829368502</v>
      </c>
      <c r="R71" s="7">
        <f t="shared" si="32"/>
        <v>336.25481500311616</v>
      </c>
      <c r="T71" s="7">
        <f t="shared" si="29"/>
        <v>308.91671037234181</v>
      </c>
      <c r="U71" s="7">
        <f t="shared" si="29"/>
        <v>289.45324450414796</v>
      </c>
      <c r="V71" s="7">
        <f t="shared" si="29"/>
        <v>102.83071810628402</v>
      </c>
      <c r="W71" s="7">
        <f t="shared" si="29"/>
        <v>353.7736029199466</v>
      </c>
      <c r="X71" s="7">
        <f t="shared" ref="X71" si="35">+SUM(T71:W71)</f>
        <v>1054.9742759027204</v>
      </c>
      <c r="Z71" s="6"/>
    </row>
    <row r="72" spans="1:27" s="1" customFormat="1" ht="15" x14ac:dyDescent="0.25">
      <c r="A72" s="10">
        <v>2024</v>
      </c>
      <c r="B72" s="9">
        <f t="shared" si="26"/>
        <v>66.441841032639971</v>
      </c>
      <c r="C72" s="9">
        <f t="shared" si="26"/>
        <v>64.960690802520048</v>
      </c>
      <c r="D72" s="9">
        <f t="shared" si="26"/>
        <v>31.338246527169957</v>
      </c>
      <c r="E72" s="9">
        <f t="shared" si="26"/>
        <v>115.54457241714901</v>
      </c>
      <c r="F72" s="9">
        <f t="shared" si="34"/>
        <v>278.28535077947896</v>
      </c>
      <c r="G72" s="11"/>
      <c r="H72" s="9">
        <f t="shared" si="27"/>
        <v>72.784479364143266</v>
      </c>
      <c r="I72" s="9">
        <f t="shared" si="27"/>
        <v>96.537627531735907</v>
      </c>
      <c r="J72" s="9">
        <f t="shared" si="27"/>
        <v>42.722164587761839</v>
      </c>
      <c r="K72" s="9">
        <f t="shared" si="27"/>
        <v>146.50565640000002</v>
      </c>
      <c r="L72" s="9">
        <f t="shared" ref="L72" si="36">+SUM(H72:K72)</f>
        <v>358.54992788364103</v>
      </c>
      <c r="M72" s="53"/>
      <c r="N72" s="9">
        <f t="shared" si="28"/>
        <v>70.996811156730132</v>
      </c>
      <c r="O72" s="9">
        <f t="shared" si="28"/>
        <v>99.394666167325056</v>
      </c>
      <c r="P72" s="9">
        <f t="shared" si="28"/>
        <v>22.249975005148556</v>
      </c>
      <c r="Q72" s="9">
        <f t="shared" si="28"/>
        <v>108.08756794241059</v>
      </c>
      <c r="R72" s="9">
        <f t="shared" ref="R72" si="37">+SUM(N72:Q72)</f>
        <v>300.72902027161433</v>
      </c>
      <c r="S72" s="45"/>
      <c r="T72" s="9">
        <f t="shared" ref="T72" si="38">+B72+H72+N72</f>
        <v>210.22313155351338</v>
      </c>
      <c r="U72" s="9">
        <f t="shared" ref="U72" si="39">+C72+I72+O72</f>
        <v>260.892984501581</v>
      </c>
      <c r="V72" s="9">
        <f t="shared" ref="V72" si="40">+D72+J72+P72</f>
        <v>96.310386120080352</v>
      </c>
      <c r="W72" s="9">
        <f t="shared" ref="W72" si="41">+E72+K72+Q72</f>
        <v>370.13779675955965</v>
      </c>
      <c r="X72" s="9">
        <f t="shared" ref="X72" si="42">+SUM(T72:W72)</f>
        <v>937.56429893473432</v>
      </c>
      <c r="Y72" s="56"/>
      <c r="Z72" s="39"/>
      <c r="AA72" s="44"/>
    </row>
    <row r="73" spans="1:27" x14ac:dyDescent="0.2">
      <c r="A73" s="16">
        <v>2025</v>
      </c>
      <c r="B73" s="17">
        <f t="shared" si="26"/>
        <v>56.216977601830003</v>
      </c>
      <c r="C73" s="17">
        <f t="shared" si="26"/>
        <v>56.068671092030051</v>
      </c>
      <c r="D73" s="17">
        <f t="shared" si="26"/>
        <v>28.100476298400022</v>
      </c>
      <c r="E73" s="18">
        <f t="shared" si="26"/>
        <v>115.94029724552195</v>
      </c>
      <c r="F73" s="17">
        <f t="shared" si="34"/>
        <v>256.32642223778203</v>
      </c>
      <c r="G73" s="11"/>
      <c r="H73" s="17">
        <f t="shared" si="27"/>
        <v>74.213430932453363</v>
      </c>
      <c r="I73" s="17">
        <f t="shared" si="27"/>
        <v>83.087879836245179</v>
      </c>
      <c r="J73" s="17">
        <f t="shared" si="27"/>
        <v>41.931114026033356</v>
      </c>
      <c r="K73" s="18">
        <f t="shared" si="27"/>
        <v>149.7747751661376</v>
      </c>
      <c r="L73" s="17">
        <f t="shared" ref="L73" si="43">+SUM(H73:K73)</f>
        <v>349.00719996086951</v>
      </c>
      <c r="N73" s="17">
        <f t="shared" si="28"/>
        <v>66.49003782217541</v>
      </c>
      <c r="O73" s="17">
        <f t="shared" si="28"/>
        <v>97.633630520503061</v>
      </c>
      <c r="P73" s="17">
        <f t="shared" si="28"/>
        <v>22.204155134017483</v>
      </c>
      <c r="Q73" s="18">
        <f t="shared" si="28"/>
        <v>111.3301949806829</v>
      </c>
      <c r="R73" s="17">
        <f t="shared" ref="R73" si="44">+SUM(N73:Q73)</f>
        <v>297.65801845737883</v>
      </c>
      <c r="T73" s="17">
        <f t="shared" ref="T73" si="45">+B73+H73+N73</f>
        <v>196.9204463564588</v>
      </c>
      <c r="U73" s="17">
        <f t="shared" ref="U73" si="46">+C73+I73+O73</f>
        <v>236.7901814487783</v>
      </c>
      <c r="V73" s="17">
        <f t="shared" ref="V73" si="47">+D73+J73+P73</f>
        <v>92.235745458450864</v>
      </c>
      <c r="W73" s="18">
        <f t="shared" ref="W73" si="48">+E73+K73+Q73</f>
        <v>377.04526739234245</v>
      </c>
      <c r="X73" s="17">
        <f t="shared" ref="X73" si="49">+SUM(T73:W73)</f>
        <v>902.99164065603043</v>
      </c>
      <c r="Y73" s="56"/>
      <c r="Z73" s="6"/>
    </row>
    <row r="74" spans="1:27" x14ac:dyDescent="0.2">
      <c r="A74" s="16">
        <v>2026</v>
      </c>
      <c r="B74" s="17">
        <f t="shared" si="26"/>
        <v>61.074807380699959</v>
      </c>
      <c r="C74" s="17">
        <f t="shared" si="26"/>
        <v>58.985882462120074</v>
      </c>
      <c r="D74" s="17">
        <f t="shared" si="26"/>
        <v>31.337038969109994</v>
      </c>
      <c r="E74" s="18">
        <f t="shared" si="26"/>
        <v>121.83122138619811</v>
      </c>
      <c r="F74" s="17">
        <f t="shared" si="34"/>
        <v>273.22895019812813</v>
      </c>
      <c r="G74" s="11"/>
      <c r="H74" s="17">
        <f t="shared" si="27"/>
        <v>92.215705460681662</v>
      </c>
      <c r="I74" s="17">
        <f t="shared" si="27"/>
        <v>81.395489650731349</v>
      </c>
      <c r="J74" s="17">
        <f t="shared" si="27"/>
        <v>42.948938180614256</v>
      </c>
      <c r="K74" s="18">
        <f t="shared" si="27"/>
        <v>158.07061629730535</v>
      </c>
      <c r="L74" s="17">
        <f t="shared" ref="L74" si="50">+SUM(H74:K74)</f>
        <v>374.63074958933259</v>
      </c>
      <c r="N74" s="17">
        <f t="shared" si="28"/>
        <v>71.894578302828975</v>
      </c>
      <c r="O74" s="17">
        <f t="shared" si="28"/>
        <v>90.212196750192376</v>
      </c>
      <c r="P74" s="17">
        <f t="shared" si="28"/>
        <v>20.78853352503635</v>
      </c>
      <c r="Q74" s="18">
        <f t="shared" si="28"/>
        <v>118.01000667952387</v>
      </c>
      <c r="R74" s="17">
        <f t="shared" ref="R74" si="51">+SUM(N74:Q74)</f>
        <v>300.90531525758155</v>
      </c>
      <c r="T74" s="17">
        <f t="shared" ref="T74" si="52">+B74+H74+N74</f>
        <v>225.18509114421062</v>
      </c>
      <c r="U74" s="17">
        <f t="shared" ref="U74" si="53">+C74+I74+O74</f>
        <v>230.5935688630438</v>
      </c>
      <c r="V74" s="17">
        <f t="shared" ref="V74" si="54">+D74+J74+P74</f>
        <v>95.074510674760603</v>
      </c>
      <c r="W74" s="18">
        <f t="shared" ref="W74" si="55">+E74+K74+Q74</f>
        <v>397.91184436302734</v>
      </c>
      <c r="X74" s="17">
        <f t="shared" ref="X74" si="56">+SUM(T74:W74)</f>
        <v>948.76501504504245</v>
      </c>
      <c r="Y74" s="56"/>
      <c r="Z74" s="6"/>
    </row>
    <row r="75" spans="1:27" x14ac:dyDescent="0.2">
      <c r="A75" s="16">
        <v>2027</v>
      </c>
      <c r="B75" s="17">
        <f t="shared" si="26"/>
        <v>66.463743429059974</v>
      </c>
      <c r="C75" s="17">
        <f t="shared" si="26"/>
        <v>58.220807371530036</v>
      </c>
      <c r="D75" s="17">
        <f t="shared" si="26"/>
        <v>37.046475995530088</v>
      </c>
      <c r="E75" s="18">
        <f t="shared" si="26"/>
        <v>125.34623035512138</v>
      </c>
      <c r="F75" s="17">
        <f t="shared" si="34"/>
        <v>287.0772571512415</v>
      </c>
      <c r="G75" s="11"/>
      <c r="H75" s="17">
        <f t="shared" si="27"/>
        <v>107.27304882515298</v>
      </c>
      <c r="I75" s="17">
        <f t="shared" si="27"/>
        <v>77.331112070137337</v>
      </c>
      <c r="J75" s="17">
        <f t="shared" si="27"/>
        <v>43.207740456921513</v>
      </c>
      <c r="K75" s="18">
        <f t="shared" si="27"/>
        <v>161.86147138092301</v>
      </c>
      <c r="L75" s="17">
        <f t="shared" ref="L75" si="57">+SUM(H75:K75)</f>
        <v>389.67337273313478</v>
      </c>
      <c r="N75" s="17">
        <f t="shared" si="28"/>
        <v>77.194208085105544</v>
      </c>
      <c r="O75" s="17">
        <f t="shared" si="28"/>
        <v>90.25499496024149</v>
      </c>
      <c r="P75" s="17">
        <f t="shared" si="28"/>
        <v>20.639750989559417</v>
      </c>
      <c r="Q75" s="18">
        <f t="shared" si="28"/>
        <v>120.37020681311436</v>
      </c>
      <c r="R75" s="17">
        <f t="shared" ref="R75" si="58">+SUM(N75:Q75)</f>
        <v>308.45916084802082</v>
      </c>
      <c r="T75" s="17">
        <f t="shared" ref="T75" si="59">+B75+H75+N75</f>
        <v>250.9310003393185</v>
      </c>
      <c r="U75" s="17">
        <f t="shared" ref="U75" si="60">+C75+I75+O75</f>
        <v>225.80691440190884</v>
      </c>
      <c r="V75" s="17">
        <f t="shared" ref="V75" si="61">+D75+J75+P75</f>
        <v>100.89396744201102</v>
      </c>
      <c r="W75" s="18">
        <f t="shared" ref="W75" si="62">+E75+K75+Q75</f>
        <v>407.57790854915874</v>
      </c>
      <c r="X75" s="17">
        <f t="shared" ref="X75" si="63">+SUM(T75:W75)</f>
        <v>985.2097907323971</v>
      </c>
      <c r="Y75" s="56"/>
      <c r="Z75" s="6"/>
    </row>
    <row r="78" spans="1:27" ht="18" x14ac:dyDescent="0.25">
      <c r="B78" s="57" t="s">
        <v>16</v>
      </c>
      <c r="C78" s="57"/>
      <c r="D78" s="57"/>
      <c r="E78" s="57"/>
      <c r="F78" s="57"/>
      <c r="H78" s="57" t="s">
        <v>17</v>
      </c>
      <c r="I78" s="57"/>
      <c r="J78" s="57"/>
      <c r="K78" s="57"/>
      <c r="L78" s="57"/>
      <c r="N78" s="57" t="s">
        <v>18</v>
      </c>
      <c r="O78" s="57"/>
      <c r="P78" s="57"/>
      <c r="Q78" s="57"/>
      <c r="R78" s="57"/>
      <c r="T78" s="57" t="s">
        <v>19</v>
      </c>
      <c r="U78" s="57"/>
      <c r="V78" s="57"/>
      <c r="W78" s="57"/>
      <c r="X78" s="57"/>
    </row>
    <row r="80" spans="1:27" s="8" customFormat="1" ht="20.25" customHeight="1" x14ac:dyDescent="0.2">
      <c r="B80" s="27" t="s">
        <v>8</v>
      </c>
      <c r="C80" s="27" t="s">
        <v>9</v>
      </c>
      <c r="D80" s="27" t="s">
        <v>10</v>
      </c>
      <c r="E80" s="27" t="s">
        <v>11</v>
      </c>
      <c r="F80" s="27" t="s">
        <v>12</v>
      </c>
      <c r="H80" s="27" t="s">
        <v>8</v>
      </c>
      <c r="I80" s="27" t="s">
        <v>9</v>
      </c>
      <c r="J80" s="27" t="s">
        <v>10</v>
      </c>
      <c r="K80" s="27" t="s">
        <v>11</v>
      </c>
      <c r="L80" s="27" t="s">
        <v>12</v>
      </c>
      <c r="N80" s="27" t="s">
        <v>8</v>
      </c>
      <c r="O80" s="27" t="s">
        <v>9</v>
      </c>
      <c r="P80" s="27" t="s">
        <v>10</v>
      </c>
      <c r="Q80" s="27" t="s">
        <v>11</v>
      </c>
      <c r="R80" s="27" t="s">
        <v>12</v>
      </c>
      <c r="T80" s="27" t="s">
        <v>8</v>
      </c>
      <c r="U80" s="27" t="s">
        <v>9</v>
      </c>
      <c r="V80" s="27" t="s">
        <v>10</v>
      </c>
      <c r="W80" s="27" t="s">
        <v>11</v>
      </c>
      <c r="X80" s="27" t="s">
        <v>12</v>
      </c>
    </row>
    <row r="81" spans="1:24" x14ac:dyDescent="0.2">
      <c r="A81">
        <v>2008</v>
      </c>
      <c r="B81" s="15"/>
      <c r="C81" s="15"/>
      <c r="D81" s="15"/>
      <c r="E81" s="15"/>
      <c r="F81" s="15"/>
      <c r="H81" s="15"/>
      <c r="I81" s="15"/>
      <c r="J81" s="15"/>
      <c r="K81" s="15"/>
      <c r="L81" s="15"/>
    </row>
    <row r="82" spans="1:24" x14ac:dyDescent="0.2">
      <c r="A82">
        <v>2009</v>
      </c>
      <c r="B82" s="6">
        <f t="shared" ref="B82:F99" si="64">+B57/B56-1</f>
        <v>-0.24666427193969109</v>
      </c>
      <c r="C82" s="6">
        <f t="shared" si="64"/>
        <v>8.7938130164975314E-2</v>
      </c>
      <c r="D82" s="6">
        <f t="shared" si="64"/>
        <v>1.0116922360967395E-2</v>
      </c>
      <c r="E82" s="6">
        <f t="shared" si="64"/>
        <v>0.16537210982658967</v>
      </c>
      <c r="F82" s="6">
        <f t="shared" si="64"/>
        <v>-1.9597839738108025E-3</v>
      </c>
      <c r="H82" s="6">
        <f t="shared" ref="H82:L99" si="65">+H57/H56-1</f>
        <v>-0.18287663394307441</v>
      </c>
      <c r="I82" s="6">
        <f t="shared" si="65"/>
        <v>-4.8227807255584176E-2</v>
      </c>
      <c r="J82" s="6">
        <f t="shared" si="65"/>
        <v>2.8040557768113317E-2</v>
      </c>
      <c r="K82" s="6">
        <f t="shared" si="65"/>
        <v>1.6603062139848745E-2</v>
      </c>
      <c r="L82" s="6">
        <f t="shared" si="65"/>
        <v>-4.1182821965877525E-2</v>
      </c>
      <c r="N82" s="6">
        <f t="shared" ref="N82:R99" si="66">+N57/N56-1</f>
        <v>-0.40201174150789498</v>
      </c>
      <c r="O82" s="6">
        <f t="shared" si="66"/>
        <v>-9.2770736509962926E-2</v>
      </c>
      <c r="P82" s="6">
        <f t="shared" si="66"/>
        <v>1.0043138022101106E-2</v>
      </c>
      <c r="Q82" s="6">
        <f t="shared" si="66"/>
        <v>-7.3241246386122616E-2</v>
      </c>
      <c r="R82" s="6">
        <f t="shared" si="66"/>
        <v>-0.13816001942379608</v>
      </c>
      <c r="T82" s="6">
        <f t="shared" ref="T82:X99" si="67">+T57/T56-1</f>
        <v>-0.28600244131599772</v>
      </c>
      <c r="U82" s="6">
        <f t="shared" si="67"/>
        <v>-4.6794125457021885E-2</v>
      </c>
      <c r="V82" s="6">
        <f t="shared" si="67"/>
        <v>1.4786303607752682E-2</v>
      </c>
      <c r="W82" s="6">
        <f t="shared" si="67"/>
        <v>3.0466979163204844E-2</v>
      </c>
      <c r="X82" s="6">
        <f t="shared" si="67"/>
        <v>-7.3008568555182007E-2</v>
      </c>
    </row>
    <row r="83" spans="1:24" x14ac:dyDescent="0.2">
      <c r="A83">
        <v>2010</v>
      </c>
      <c r="B83" s="6">
        <f t="shared" si="64"/>
        <v>-0.21025017164591375</v>
      </c>
      <c r="C83" s="6">
        <f t="shared" si="64"/>
        <v>-9.5672891098066537E-2</v>
      </c>
      <c r="D83" s="6">
        <f t="shared" si="64"/>
        <v>-0.10386713605957187</v>
      </c>
      <c r="E83" s="6">
        <f t="shared" si="64"/>
        <v>1.2032085561497263E-2</v>
      </c>
      <c r="F83" s="6">
        <f t="shared" si="64"/>
        <v>-8.8833787147851062E-2</v>
      </c>
      <c r="H83" s="6">
        <f t="shared" si="65"/>
        <v>9.4602146884603444E-2</v>
      </c>
      <c r="I83" s="6">
        <f t="shared" si="65"/>
        <v>-0.15675519803978122</v>
      </c>
      <c r="J83" s="6">
        <f t="shared" si="65"/>
        <v>8.6721356328812726E-2</v>
      </c>
      <c r="K83" s="6">
        <f t="shared" si="65"/>
        <v>-4.4284581906285925E-2</v>
      </c>
      <c r="L83" s="6">
        <f t="shared" si="65"/>
        <v>-3.5096475661188675E-2</v>
      </c>
      <c r="N83" s="6">
        <f t="shared" si="66"/>
        <v>-0.32146933268245692</v>
      </c>
      <c r="O83" s="6">
        <f t="shared" si="66"/>
        <v>-0.35275821646970618</v>
      </c>
      <c r="P83" s="6">
        <f t="shared" si="66"/>
        <v>0.17351448758956112</v>
      </c>
      <c r="Q83" s="6">
        <f t="shared" si="66"/>
        <v>8.3188908145580553E-2</v>
      </c>
      <c r="R83" s="6">
        <f t="shared" si="66"/>
        <v>-0.21897931708469653</v>
      </c>
      <c r="T83" s="6">
        <f t="shared" si="67"/>
        <v>-0.15427571073466695</v>
      </c>
      <c r="U83" s="6">
        <f t="shared" si="67"/>
        <v>-0.25732882125898648</v>
      </c>
      <c r="V83" s="6">
        <f t="shared" si="67"/>
        <v>3.7200621973537462E-2</v>
      </c>
      <c r="W83" s="6">
        <f t="shared" si="67"/>
        <v>7.3923644659439347E-3</v>
      </c>
      <c r="X83" s="6">
        <f t="shared" si="67"/>
        <v>-0.12756798409839476</v>
      </c>
    </row>
    <row r="84" spans="1:24" x14ac:dyDescent="0.2">
      <c r="A84">
        <v>2011</v>
      </c>
      <c r="B84" s="6">
        <f t="shared" si="64"/>
        <v>0.33616467036657083</v>
      </c>
      <c r="C84" s="6">
        <f t="shared" si="64"/>
        <v>-1.76803386827038E-2</v>
      </c>
      <c r="D84" s="6">
        <f t="shared" si="64"/>
        <v>8.2057542956917695E-2</v>
      </c>
      <c r="E84" s="6">
        <f t="shared" si="64"/>
        <v>6.8883655926330167E-2</v>
      </c>
      <c r="F84" s="6">
        <f t="shared" si="64"/>
        <v>9.5125684161299962E-2</v>
      </c>
      <c r="H84" s="6">
        <f t="shared" si="65"/>
        <v>0.3486365608000217</v>
      </c>
      <c r="I84" s="6">
        <f t="shared" si="65"/>
        <v>0.10888772423684245</v>
      </c>
      <c r="J84" s="6">
        <f t="shared" si="65"/>
        <v>0.20781455245879377</v>
      </c>
      <c r="K84" s="6">
        <f t="shared" si="65"/>
        <v>-2.9999061062251697E-2</v>
      </c>
      <c r="L84" s="6">
        <f t="shared" si="65"/>
        <v>0.10316504453039665</v>
      </c>
      <c r="N84" s="6">
        <f t="shared" si="66"/>
        <v>0.5591198779974047</v>
      </c>
      <c r="O84" s="6">
        <f t="shared" si="66"/>
        <v>-0.10517935165553527</v>
      </c>
      <c r="P84" s="6">
        <f t="shared" si="66"/>
        <v>0.19944303611048708</v>
      </c>
      <c r="Q84" s="6">
        <f t="shared" si="66"/>
        <v>0.11327999999999983</v>
      </c>
      <c r="R84" s="6">
        <f t="shared" si="66"/>
        <v>6.4548412276711042E-2</v>
      </c>
      <c r="T84" s="6">
        <f t="shared" si="67"/>
        <v>0.39458920831884381</v>
      </c>
      <c r="U84" s="6">
        <f t="shared" si="67"/>
        <v>-3.8422352698607942E-2</v>
      </c>
      <c r="V84" s="6">
        <f t="shared" si="67"/>
        <v>0.16034763639714256</v>
      </c>
      <c r="W84" s="6">
        <f t="shared" si="67"/>
        <v>4.2133562759024912E-2</v>
      </c>
      <c r="X84" s="6">
        <f t="shared" si="67"/>
        <v>8.6306244801528376E-2</v>
      </c>
    </row>
    <row r="85" spans="1:24" x14ac:dyDescent="0.2">
      <c r="A85">
        <v>2012</v>
      </c>
      <c r="B85" s="6">
        <f t="shared" si="64"/>
        <v>0.27984131017478342</v>
      </c>
      <c r="C85" s="6">
        <f t="shared" si="64"/>
        <v>7.9497808333133024E-2</v>
      </c>
      <c r="D85" s="6">
        <f t="shared" si="64"/>
        <v>-4.7383691383077076E-2</v>
      </c>
      <c r="E85" s="6">
        <f t="shared" si="64"/>
        <v>-9.5193028962404447E-2</v>
      </c>
      <c r="F85" s="6">
        <f t="shared" si="64"/>
        <v>5.1992950101342306E-2</v>
      </c>
      <c r="H85" s="6">
        <f t="shared" si="65"/>
        <v>0.15569476063659238</v>
      </c>
      <c r="I85" s="6">
        <f t="shared" si="65"/>
        <v>0.30762450465759228</v>
      </c>
      <c r="J85" s="6">
        <f t="shared" si="65"/>
        <v>-1.2258707613742592E-2</v>
      </c>
      <c r="K85" s="6">
        <f t="shared" si="65"/>
        <v>0.15384367185609427</v>
      </c>
      <c r="L85" s="6">
        <f t="shared" si="65"/>
        <v>0.16908817243257368</v>
      </c>
      <c r="N85" s="6">
        <f t="shared" si="66"/>
        <v>0.18962943740952709</v>
      </c>
      <c r="O85" s="6">
        <f t="shared" si="66"/>
        <v>2.6294922849777969E-2</v>
      </c>
      <c r="P85" s="6">
        <f t="shared" si="66"/>
        <v>8.5988105340748744E-2</v>
      </c>
      <c r="Q85" s="6">
        <f t="shared" si="66"/>
        <v>0.16269042828398983</v>
      </c>
      <c r="R85" s="6">
        <f t="shared" si="66"/>
        <v>0.10062915080824886</v>
      </c>
      <c r="T85" s="6">
        <f t="shared" si="67"/>
        <v>0.2100063227425879</v>
      </c>
      <c r="U85" s="6">
        <f t="shared" si="67"/>
        <v>0.10431072158496058</v>
      </c>
      <c r="V85" s="6">
        <f t="shared" si="67"/>
        <v>1.3675219288527218E-2</v>
      </c>
      <c r="W85" s="6">
        <f t="shared" si="67"/>
        <v>7.7171237210662547E-2</v>
      </c>
      <c r="X85" s="6">
        <f t="shared" si="67"/>
        <v>0.10628805711560285</v>
      </c>
    </row>
    <row r="86" spans="1:24" x14ac:dyDescent="0.2">
      <c r="A86">
        <v>2013</v>
      </c>
      <c r="B86" s="6">
        <f t="shared" si="64"/>
        <v>0.1231767095189189</v>
      </c>
      <c r="C86" s="6">
        <f t="shared" si="64"/>
        <v>-2.9276615217805002E-2</v>
      </c>
      <c r="D86" s="6">
        <f t="shared" si="64"/>
        <v>4.7651290761892673E-2</v>
      </c>
      <c r="E86" s="6">
        <f t="shared" si="64"/>
        <v>8.2665670657683821E-2</v>
      </c>
      <c r="F86" s="6">
        <f t="shared" si="64"/>
        <v>5.7034780429666476E-2</v>
      </c>
      <c r="H86" s="6">
        <f t="shared" si="65"/>
        <v>7.6731076664633635E-2</v>
      </c>
      <c r="I86" s="6">
        <f t="shared" si="65"/>
        <v>-1.0050827621427283E-2</v>
      </c>
      <c r="J86" s="6">
        <f t="shared" si="65"/>
        <v>1.2176064493233385E-2</v>
      </c>
      <c r="K86" s="6">
        <f t="shared" si="65"/>
        <v>-7.6536961172243179E-2</v>
      </c>
      <c r="L86" s="6">
        <f t="shared" si="65"/>
        <v>-1.349539034155689E-2</v>
      </c>
      <c r="N86" s="6">
        <f t="shared" si="66"/>
        <v>-0.21096286150315346</v>
      </c>
      <c r="O86" s="6">
        <f t="shared" si="66"/>
        <v>-5.2633741583513749E-2</v>
      </c>
      <c r="P86" s="6">
        <f t="shared" si="66"/>
        <v>9.583166938486154E-2</v>
      </c>
      <c r="Q86" s="6">
        <f t="shared" si="66"/>
        <v>7.8615574783683639E-2</v>
      </c>
      <c r="R86" s="6">
        <f t="shared" si="66"/>
        <v>-1.9633223611156603E-2</v>
      </c>
      <c r="T86" s="6">
        <f t="shared" si="67"/>
        <v>1.845427658632981E-2</v>
      </c>
      <c r="U86" s="6">
        <f t="shared" si="67"/>
        <v>-3.4631418149273951E-2</v>
      </c>
      <c r="V86" s="6">
        <f t="shared" si="67"/>
        <v>5.7348062781927389E-2</v>
      </c>
      <c r="W86" s="6">
        <f t="shared" si="67"/>
        <v>1.7786747166744332E-2</v>
      </c>
      <c r="X86" s="6">
        <f t="shared" si="67"/>
        <v>6.0634935884293917E-3</v>
      </c>
    </row>
    <row r="87" spans="1:24" x14ac:dyDescent="0.2">
      <c r="A87">
        <v>2014</v>
      </c>
      <c r="B87" s="6">
        <f t="shared" si="64"/>
        <v>6.4301715845094032E-2</v>
      </c>
      <c r="C87" s="6">
        <f t="shared" si="64"/>
        <v>-4.4256156976232419E-2</v>
      </c>
      <c r="D87" s="6">
        <f t="shared" si="64"/>
        <v>0.11868991839836007</v>
      </c>
      <c r="E87" s="6">
        <f t="shared" si="64"/>
        <v>0.19051465070730322</v>
      </c>
      <c r="F87" s="6">
        <f t="shared" si="64"/>
        <v>7.8632518283391795E-2</v>
      </c>
      <c r="H87" s="6">
        <f t="shared" si="65"/>
        <v>0.20814335236806247</v>
      </c>
      <c r="I87" s="6">
        <f t="shared" si="65"/>
        <v>-6.9781336171991559E-2</v>
      </c>
      <c r="J87" s="6">
        <f t="shared" si="65"/>
        <v>0.23938350108279516</v>
      </c>
      <c r="K87" s="6">
        <f t="shared" si="65"/>
        <v>8.4046209517464776E-2</v>
      </c>
      <c r="L87" s="6">
        <f t="shared" si="65"/>
        <v>9.5158127370567946E-2</v>
      </c>
      <c r="N87" s="6">
        <f t="shared" si="66"/>
        <v>-0.12783315680215712</v>
      </c>
      <c r="O87" s="6">
        <f t="shared" si="66"/>
        <v>-5.9665708279696972E-3</v>
      </c>
      <c r="P87" s="6">
        <f t="shared" si="66"/>
        <v>9.7132675061018636E-2</v>
      </c>
      <c r="Q87" s="6">
        <f t="shared" si="66"/>
        <v>-9.282603713041504E-2</v>
      </c>
      <c r="R87" s="6">
        <f t="shared" si="66"/>
        <v>-3.7941851547907635E-2</v>
      </c>
      <c r="T87" s="6">
        <f t="shared" si="67"/>
        <v>7.8187495278229324E-2</v>
      </c>
      <c r="U87" s="6">
        <f t="shared" si="67"/>
        <v>-3.4402373398705E-2</v>
      </c>
      <c r="V87" s="6">
        <f t="shared" si="67"/>
        <v>0.14212793908615695</v>
      </c>
      <c r="W87" s="6">
        <f t="shared" si="67"/>
        <v>5.1935295047939922E-2</v>
      </c>
      <c r="X87" s="6">
        <f t="shared" si="67"/>
        <v>4.3069984837370789E-2</v>
      </c>
    </row>
    <row r="88" spans="1:24" x14ac:dyDescent="0.2">
      <c r="A88">
        <v>2015</v>
      </c>
      <c r="B88" s="6">
        <f t="shared" si="64"/>
        <v>-6.5284761196437446E-2</v>
      </c>
      <c r="C88" s="6">
        <f t="shared" si="64"/>
        <v>1.4329652795525893E-2</v>
      </c>
      <c r="D88" s="6">
        <f t="shared" si="64"/>
        <v>0.17565713521925841</v>
      </c>
      <c r="E88" s="6">
        <f t="shared" si="64"/>
        <v>0.10624597990232609</v>
      </c>
      <c r="F88" s="6">
        <f t="shared" si="64"/>
        <v>3.9365291486162857E-2</v>
      </c>
      <c r="H88" s="6">
        <f t="shared" si="65"/>
        <v>0.28975149256647859</v>
      </c>
      <c r="I88" s="6">
        <f t="shared" si="65"/>
        <v>1.1513757830919458E-2</v>
      </c>
      <c r="J88" s="6">
        <f t="shared" si="65"/>
        <v>0.2853952321672375</v>
      </c>
      <c r="K88" s="6">
        <f t="shared" si="65"/>
        <v>1.9763121874912803E-2</v>
      </c>
      <c r="L88" s="6">
        <f t="shared" si="65"/>
        <v>0.12869850290917428</v>
      </c>
      <c r="N88" s="6">
        <f t="shared" si="66"/>
        <v>0.42831969579845919</v>
      </c>
      <c r="O88" s="6">
        <f t="shared" si="66"/>
        <v>1.3852639893951357E-2</v>
      </c>
      <c r="P88" s="6">
        <f t="shared" si="66"/>
        <v>-0.12070917095270117</v>
      </c>
      <c r="Q88" s="6">
        <f t="shared" si="66"/>
        <v>0.19086121778676102</v>
      </c>
      <c r="R88" s="6">
        <f t="shared" si="66"/>
        <v>0.10139348159415507</v>
      </c>
      <c r="T88" s="6">
        <f t="shared" si="67"/>
        <v>0.16397956192421215</v>
      </c>
      <c r="U88" s="6">
        <f t="shared" si="67"/>
        <v>1.3390630700001127E-2</v>
      </c>
      <c r="V88" s="6">
        <f t="shared" si="67"/>
        <v>8.7166246843835893E-2</v>
      </c>
      <c r="W88" s="6">
        <f t="shared" si="67"/>
        <v>9.9739198609663182E-2</v>
      </c>
      <c r="X88" s="6">
        <f t="shared" si="67"/>
        <v>8.9897919823785477E-2</v>
      </c>
    </row>
    <row r="89" spans="1:24" x14ac:dyDescent="0.2">
      <c r="A89">
        <v>2016</v>
      </c>
      <c r="B89" s="6">
        <f t="shared" si="64"/>
        <v>0.12688460778331478</v>
      </c>
      <c r="C89" s="6">
        <f t="shared" si="64"/>
        <v>5.0340376546113896E-2</v>
      </c>
      <c r="D89" s="6">
        <f t="shared" si="64"/>
        <v>8.4581096450382809E-2</v>
      </c>
      <c r="E89" s="6">
        <f t="shared" si="64"/>
        <v>2.8303538624684599E-2</v>
      </c>
      <c r="F89" s="6">
        <f t="shared" si="64"/>
        <v>6.8207802197366663E-2</v>
      </c>
      <c r="H89" s="6">
        <f t="shared" si="65"/>
        <v>0.37284288980349478</v>
      </c>
      <c r="I89" s="6">
        <f t="shared" si="65"/>
        <v>9.7912240252915117E-2</v>
      </c>
      <c r="J89" s="6">
        <f t="shared" si="65"/>
        <v>9.9225428624037271E-2</v>
      </c>
      <c r="K89" s="6">
        <f t="shared" si="65"/>
        <v>3.2090175722131464E-2</v>
      </c>
      <c r="L89" s="6">
        <f t="shared" si="65"/>
        <v>0.16955193288804837</v>
      </c>
      <c r="N89" s="6">
        <f t="shared" si="66"/>
        <v>0.45709288767865952</v>
      </c>
      <c r="O89" s="6">
        <f t="shared" si="66"/>
        <v>2.3530306853017269E-2</v>
      </c>
      <c r="P89" s="6">
        <f t="shared" si="66"/>
        <v>-7.5137960138585536E-2</v>
      </c>
      <c r="Q89" s="6">
        <f t="shared" si="66"/>
        <v>1.7129462465402367E-2</v>
      </c>
      <c r="R89" s="6">
        <f t="shared" si="66"/>
        <v>7.905895084502168E-2</v>
      </c>
      <c r="T89" s="6">
        <f t="shared" si="67"/>
        <v>0.30723586886086629</v>
      </c>
      <c r="U89" s="6">
        <f t="shared" si="67"/>
        <v>5.0541833305328909E-2</v>
      </c>
      <c r="V89" s="6">
        <f t="shared" si="67"/>
        <v>3.7072574385325296E-2</v>
      </c>
      <c r="W89" s="6">
        <f t="shared" si="67"/>
        <v>2.592975331276226E-2</v>
      </c>
      <c r="X89" s="6">
        <f t="shared" si="67"/>
        <v>0.10752897138581852</v>
      </c>
    </row>
    <row r="90" spans="1:24" x14ac:dyDescent="0.2">
      <c r="A90">
        <v>2017</v>
      </c>
      <c r="B90" s="6">
        <f t="shared" si="64"/>
        <v>0.23178544060634598</v>
      </c>
      <c r="C90" s="6">
        <f t="shared" si="64"/>
        <v>5.7149447903682704E-2</v>
      </c>
      <c r="D90" s="6">
        <f t="shared" si="64"/>
        <v>-5.7244754394998876E-2</v>
      </c>
      <c r="E90" s="6">
        <f t="shared" si="64"/>
        <v>4.5503468478971243E-2</v>
      </c>
      <c r="F90" s="6">
        <f t="shared" si="64"/>
        <v>8.8624226754767443E-2</v>
      </c>
      <c r="H90" s="6">
        <f t="shared" si="65"/>
        <v>0.28623630777556275</v>
      </c>
      <c r="I90" s="6">
        <f t="shared" si="65"/>
        <v>0.22149985420811213</v>
      </c>
      <c r="J90" s="6">
        <f t="shared" si="65"/>
        <v>0.18371601486578837</v>
      </c>
      <c r="K90" s="6">
        <f t="shared" si="65"/>
        <v>6.3047401666755265E-2</v>
      </c>
      <c r="L90" s="6">
        <f t="shared" si="65"/>
        <v>0.19510350980934499</v>
      </c>
      <c r="N90" s="6">
        <f t="shared" si="66"/>
        <v>0.33548878610050914</v>
      </c>
      <c r="O90" s="6">
        <f t="shared" si="66"/>
        <v>8.6365406970548175E-2</v>
      </c>
      <c r="P90" s="6">
        <f t="shared" si="66"/>
        <v>6.8513202275921614E-4</v>
      </c>
      <c r="Q90" s="6">
        <f t="shared" si="66"/>
        <v>-8.7214688715904765E-2</v>
      </c>
      <c r="R90" s="6">
        <f t="shared" si="66"/>
        <v>7.4093638261647721E-2</v>
      </c>
      <c r="T90" s="6">
        <f t="shared" si="67"/>
        <v>0.2816182593110188</v>
      </c>
      <c r="U90" s="6">
        <f t="shared" si="67"/>
        <v>0.11406769854280197</v>
      </c>
      <c r="V90" s="6">
        <f t="shared" si="67"/>
        <v>4.8196078984190871E-2</v>
      </c>
      <c r="W90" s="6">
        <f t="shared" si="67"/>
        <v>8.2302244398100299E-3</v>
      </c>
      <c r="X90" s="6">
        <f t="shared" si="67"/>
        <v>0.12367917565742137</v>
      </c>
    </row>
    <row r="91" spans="1:24" x14ac:dyDescent="0.2">
      <c r="A91">
        <v>2018</v>
      </c>
      <c r="B91" s="6">
        <f t="shared" si="64"/>
        <v>2.9899432650307478E-2</v>
      </c>
      <c r="C91" s="6">
        <f t="shared" si="64"/>
        <v>2.868518859950786E-2</v>
      </c>
      <c r="D91" s="6">
        <f t="shared" si="64"/>
        <v>2.0340609444634783E-2</v>
      </c>
      <c r="E91" s="6">
        <f t="shared" si="64"/>
        <v>9.9197400614734255E-2</v>
      </c>
      <c r="F91" s="6">
        <f t="shared" si="64"/>
        <v>5.1177357327107265E-2</v>
      </c>
      <c r="H91" s="6">
        <f t="shared" si="65"/>
        <v>-7.8167605226642234E-4</v>
      </c>
      <c r="I91" s="6">
        <f t="shared" si="65"/>
        <v>2.5580579223934974E-2</v>
      </c>
      <c r="J91" s="6">
        <f t="shared" si="65"/>
        <v>0.15175542250155472</v>
      </c>
      <c r="K91" s="6">
        <f t="shared" si="65"/>
        <v>0.10990300473117198</v>
      </c>
      <c r="L91" s="6">
        <f t="shared" si="65"/>
        <v>5.1887895596254507E-2</v>
      </c>
      <c r="N91" s="6">
        <f t="shared" si="66"/>
        <v>0.11939188332713502</v>
      </c>
      <c r="O91" s="6">
        <f t="shared" si="66"/>
        <v>-4.2730883276334786E-2</v>
      </c>
      <c r="P91" s="6">
        <f t="shared" si="66"/>
        <v>1.445518969280335E-2</v>
      </c>
      <c r="Q91" s="6">
        <f t="shared" si="66"/>
        <v>7.7389210815774767E-2</v>
      </c>
      <c r="R91" s="6">
        <f t="shared" si="66"/>
        <v>4.1510792102068761E-2</v>
      </c>
      <c r="T91" s="6">
        <f t="shared" si="67"/>
        <v>3.6184620325916406E-2</v>
      </c>
      <c r="U91" s="6">
        <f t="shared" si="67"/>
        <v>-2.6651550087014586E-3</v>
      </c>
      <c r="V91" s="6">
        <f t="shared" si="67"/>
        <v>7.315658626859034E-2</v>
      </c>
      <c r="W91" s="6">
        <f t="shared" si="67"/>
        <v>9.6672884594089181E-2</v>
      </c>
      <c r="X91" s="6">
        <f t="shared" si="67"/>
        <v>4.8513157472868773E-2</v>
      </c>
    </row>
    <row r="92" spans="1:24" x14ac:dyDescent="0.2">
      <c r="A92">
        <v>2019</v>
      </c>
      <c r="B92" s="6">
        <f t="shared" si="64"/>
        <v>-5.2239938784670148E-2</v>
      </c>
      <c r="C92" s="6">
        <f t="shared" si="64"/>
        <v>2.2859793683291496E-2</v>
      </c>
      <c r="D92" s="6">
        <f t="shared" si="64"/>
        <v>0.14748182623125139</v>
      </c>
      <c r="E92" s="6">
        <f t="shared" si="64"/>
        <v>9.6423995875949409E-2</v>
      </c>
      <c r="F92" s="6">
        <f t="shared" si="64"/>
        <v>3.7887463644524777E-2</v>
      </c>
      <c r="H92" s="6">
        <f t="shared" si="65"/>
        <v>-0.13603492635337266</v>
      </c>
      <c r="I92" s="6">
        <f t="shared" si="65"/>
        <v>0.14235534994529586</v>
      </c>
      <c r="J92" s="6">
        <f t="shared" si="65"/>
        <v>8.6752882242004503E-2</v>
      </c>
      <c r="K92" s="6">
        <f t="shared" si="65"/>
        <v>0.11000888528978403</v>
      </c>
      <c r="L92" s="6">
        <f t="shared" si="65"/>
        <v>1.1723958209334029E-2</v>
      </c>
      <c r="N92" s="6">
        <f t="shared" si="66"/>
        <v>0.21946355805980455</v>
      </c>
      <c r="O92" s="6">
        <f t="shared" si="66"/>
        <v>8.2155215743191512E-3</v>
      </c>
      <c r="P92" s="6">
        <f t="shared" si="66"/>
        <v>-4.0904924282330946E-2</v>
      </c>
      <c r="Q92" s="6">
        <f t="shared" si="66"/>
        <v>8.7140145232018629E-3</v>
      </c>
      <c r="R92" s="6">
        <f t="shared" si="66"/>
        <v>6.5542388784448846E-2</v>
      </c>
      <c r="T92" s="6">
        <f t="shared" si="67"/>
        <v>-2.2014992975916692E-2</v>
      </c>
      <c r="U92" s="6">
        <f t="shared" si="67"/>
        <v>5.306190466047922E-2</v>
      </c>
      <c r="V92" s="6">
        <f t="shared" si="67"/>
        <v>7.0557582124992191E-2</v>
      </c>
      <c r="W92" s="6">
        <f t="shared" si="67"/>
        <v>7.5971446645865859E-2</v>
      </c>
      <c r="X92" s="6">
        <f t="shared" si="67"/>
        <v>3.5853929135629459E-2</v>
      </c>
    </row>
    <row r="93" spans="1:24" x14ac:dyDescent="0.2">
      <c r="A93">
        <v>2020</v>
      </c>
      <c r="B93" s="6">
        <f t="shared" si="64"/>
        <v>-4.4140724295389844E-2</v>
      </c>
      <c r="C93" s="6">
        <f t="shared" si="64"/>
        <v>-4.5541712207723961E-2</v>
      </c>
      <c r="D93" s="6">
        <f t="shared" si="64"/>
        <v>0.13842420836846436</v>
      </c>
      <c r="E93" s="6">
        <f t="shared" si="64"/>
        <v>1.3871925836981269E-3</v>
      </c>
      <c r="F93" s="6">
        <f t="shared" si="64"/>
        <v>-5.1535925657569814E-3</v>
      </c>
      <c r="H93" s="6">
        <f t="shared" si="65"/>
        <v>-4.3133395457464085E-2</v>
      </c>
      <c r="I93" s="6">
        <f t="shared" si="65"/>
        <v>8.3534034720571526E-2</v>
      </c>
      <c r="J93" s="6">
        <f t="shared" si="65"/>
        <v>3.1944542918780794E-2</v>
      </c>
      <c r="K93" s="6">
        <f t="shared" si="65"/>
        <v>0.10755684351315198</v>
      </c>
      <c r="L93" s="6">
        <f t="shared" si="65"/>
        <v>3.9385494274385424E-2</v>
      </c>
      <c r="N93" s="6">
        <f t="shared" si="66"/>
        <v>7.7578697594603563E-2</v>
      </c>
      <c r="O93" s="6">
        <f t="shared" si="66"/>
        <v>-6.9629004373864545E-3</v>
      </c>
      <c r="P93" s="6">
        <f t="shared" si="66"/>
        <v>-2.2755054250743312E-2</v>
      </c>
      <c r="Q93" s="6">
        <f t="shared" si="66"/>
        <v>7.1373785556173353E-2</v>
      </c>
      <c r="R93" s="6">
        <f t="shared" si="66"/>
        <v>4.1673978850236271E-2</v>
      </c>
      <c r="T93" s="6">
        <f t="shared" si="67"/>
        <v>-4.9583790700797881E-3</v>
      </c>
      <c r="U93" s="6">
        <f t="shared" si="67"/>
        <v>1.1976172275941277E-2</v>
      </c>
      <c r="V93" s="6">
        <f t="shared" si="67"/>
        <v>5.2087558102869913E-2</v>
      </c>
      <c r="W93" s="6">
        <f t="shared" si="67"/>
        <v>6.1141562369957159E-2</v>
      </c>
      <c r="X93" s="6">
        <f>+X68/X67-1</f>
        <v>2.6728266632017217E-2</v>
      </c>
    </row>
    <row r="94" spans="1:24" x14ac:dyDescent="0.2">
      <c r="A94">
        <v>2021</v>
      </c>
      <c r="B94" s="6">
        <f t="shared" si="64"/>
        <v>2.1136815410276455E-2</v>
      </c>
      <c r="C94" s="6">
        <f t="shared" si="64"/>
        <v>5.4092697849063232E-2</v>
      </c>
      <c r="D94" s="6">
        <f t="shared" si="64"/>
        <v>-7.6459143812865893E-3</v>
      </c>
      <c r="E94" s="6">
        <f t="shared" si="64"/>
        <v>4.3141722748923472E-2</v>
      </c>
      <c r="F94" s="6">
        <f t="shared" si="64"/>
        <v>3.1937805738175395E-2</v>
      </c>
      <c r="H94" s="6">
        <f t="shared" si="65"/>
        <v>0.1663003061230619</v>
      </c>
      <c r="I94" s="6">
        <f t="shared" si="65"/>
        <v>1.8422913900321358E-2</v>
      </c>
      <c r="J94" s="6">
        <f t="shared" si="65"/>
        <v>6.0311927294486756E-2</v>
      </c>
      <c r="K94" s="6">
        <f t="shared" si="65"/>
        <v>-4.0903144354890508E-2</v>
      </c>
      <c r="L94" s="6">
        <f t="shared" si="65"/>
        <v>5.2304896767738196E-2</v>
      </c>
      <c r="N94" s="6">
        <f t="shared" si="66"/>
        <v>-6.7323898926816561E-3</v>
      </c>
      <c r="O94" s="6">
        <f t="shared" si="66"/>
        <v>0.20743589308948684</v>
      </c>
      <c r="P94" s="6">
        <f t="shared" si="66"/>
        <v>4.1167238988626176E-2</v>
      </c>
      <c r="Q94" s="6">
        <f t="shared" si="66"/>
        <v>4.4828920259304184E-2</v>
      </c>
      <c r="R94" s="6">
        <f t="shared" si="66"/>
        <v>7.2305681038769887E-2</v>
      </c>
      <c r="T94" s="6">
        <f t="shared" si="67"/>
        <v>6.9176236515774425E-2</v>
      </c>
      <c r="U94" s="6">
        <f t="shared" si="67"/>
        <v>0.10047521933423464</v>
      </c>
      <c r="V94" s="6">
        <f t="shared" si="67"/>
        <v>3.3214104614143425E-2</v>
      </c>
      <c r="W94" s="6">
        <f t="shared" si="67"/>
        <v>9.9944579086677088E-3</v>
      </c>
      <c r="X94" s="6">
        <f t="shared" si="67"/>
        <v>5.2699591974072701E-2</v>
      </c>
    </row>
    <row r="95" spans="1:24" x14ac:dyDescent="0.2">
      <c r="A95">
        <v>2022</v>
      </c>
      <c r="B95" s="6">
        <f t="shared" si="64"/>
        <v>0.10784829516096606</v>
      </c>
      <c r="C95" s="6">
        <f t="shared" si="64"/>
        <v>0.19954397098757681</v>
      </c>
      <c r="D95" s="6">
        <f t="shared" si="64"/>
        <v>-0.10428800496457935</v>
      </c>
      <c r="E95" s="6">
        <f t="shared" si="64"/>
        <v>0.11191686240828491</v>
      </c>
      <c r="F95" s="6">
        <f t="shared" si="64"/>
        <v>9.9799110904488231E-2</v>
      </c>
      <c r="H95" s="6">
        <f t="shared" si="65"/>
        <v>0.26228219525261287</v>
      </c>
      <c r="I95" s="6">
        <f t="shared" si="65"/>
        <v>0.32660414122311265</v>
      </c>
      <c r="J95" s="6">
        <f t="shared" si="65"/>
        <v>3.507252706969255E-2</v>
      </c>
      <c r="K95" s="6">
        <f t="shared" si="65"/>
        <v>0.1055458048761877</v>
      </c>
      <c r="L95" s="6">
        <f t="shared" si="65"/>
        <v>0.19596189718977253</v>
      </c>
      <c r="N95" s="6">
        <f t="shared" si="66"/>
        <v>0.12671138081874256</v>
      </c>
      <c r="O95" s="6">
        <f t="shared" si="66"/>
        <v>0.23348920648155302</v>
      </c>
      <c r="P95" s="6">
        <f t="shared" si="66"/>
        <v>-2.4827847660660263E-2</v>
      </c>
      <c r="Q95" s="6">
        <f t="shared" si="66"/>
        <v>0.24135328733722261</v>
      </c>
      <c r="R95" s="6">
        <f t="shared" si="66"/>
        <v>0.17952871782139357</v>
      </c>
      <c r="T95" s="6">
        <f t="shared" si="67"/>
        <v>0.18079740126527444</v>
      </c>
      <c r="U95" s="6">
        <f t="shared" si="67"/>
        <v>0.25522327253400134</v>
      </c>
      <c r="V95" s="6">
        <f t="shared" si="67"/>
        <v>-2.3293772410651892E-2</v>
      </c>
      <c r="W95" s="6">
        <f t="shared" si="67"/>
        <v>0.1463422552571223</v>
      </c>
      <c r="X95" s="6">
        <f t="shared" si="67"/>
        <v>0.16325524834190164</v>
      </c>
    </row>
    <row r="96" spans="1:24" x14ac:dyDescent="0.2">
      <c r="A96">
        <v>2023</v>
      </c>
      <c r="B96" s="6">
        <f t="shared" si="64"/>
        <v>1.7673556402058033E-2</v>
      </c>
      <c r="C96" s="6">
        <f t="shared" si="64"/>
        <v>0.10561142848895622</v>
      </c>
      <c r="D96" s="6">
        <f t="shared" si="64"/>
        <v>-2.3456217689333814E-3</v>
      </c>
      <c r="E96" s="6">
        <f t="shared" si="64"/>
        <v>2.2572715466280258E-3</v>
      </c>
      <c r="F96" s="6">
        <f t="shared" si="64"/>
        <v>3.0265641342957839E-2</v>
      </c>
      <c r="H96" s="6">
        <f t="shared" si="65"/>
        <v>-0.20774930661330981</v>
      </c>
      <c r="I96" s="6">
        <f t="shared" si="65"/>
        <v>7.5903315335810184E-2</v>
      </c>
      <c r="J96" s="6">
        <f t="shared" si="65"/>
        <v>-0.13847744988267952</v>
      </c>
      <c r="K96" s="6">
        <f t="shared" si="65"/>
        <v>0.12578838836593298</v>
      </c>
      <c r="L96" s="6">
        <f t="shared" si="65"/>
        <v>-4.3240102169767924E-2</v>
      </c>
      <c r="N96" s="6">
        <f t="shared" si="66"/>
        <v>-0.13226478433598265</v>
      </c>
      <c r="O96" s="6">
        <f t="shared" si="66"/>
        <v>-6.3881193602720487E-2</v>
      </c>
      <c r="P96" s="6">
        <f t="shared" si="66"/>
        <v>-9.2809040208585714E-4</v>
      </c>
      <c r="Q96" s="6">
        <f t="shared" si="66"/>
        <v>5.0212448160098067E-2</v>
      </c>
      <c r="R96" s="6">
        <f t="shared" si="66"/>
        <v>-4.7431556280952858E-2</v>
      </c>
      <c r="T96" s="6">
        <f t="shared" si="67"/>
        <v>-0.13256773328800064</v>
      </c>
      <c r="U96" s="6">
        <f t="shared" si="67"/>
        <v>2.51588428770535E-2</v>
      </c>
      <c r="V96" s="6">
        <f t="shared" si="67"/>
        <v>-6.7601817699186273E-2</v>
      </c>
      <c r="W96" s="6">
        <f t="shared" si="67"/>
        <v>6.2283251774533088E-2</v>
      </c>
      <c r="X96" s="6">
        <f t="shared" si="67"/>
        <v>-2.4792809432719443E-2</v>
      </c>
    </row>
    <row r="97" spans="1:24" s="1" customFormat="1" ht="15" x14ac:dyDescent="0.25">
      <c r="A97" s="5">
        <v>2024</v>
      </c>
      <c r="B97" s="4">
        <f t="shared" si="64"/>
        <v>-0.20683215654885934</v>
      </c>
      <c r="C97" s="4">
        <f t="shared" si="64"/>
        <v>-0.13855830059015861</v>
      </c>
      <c r="D97" s="4">
        <f t="shared" si="64"/>
        <v>-3.9419894085833351E-2</v>
      </c>
      <c r="E97" s="4">
        <f t="shared" si="64"/>
        <v>6.3504851062809786E-2</v>
      </c>
      <c r="F97" s="4">
        <f t="shared" si="64"/>
        <v>-7.3760224790286211E-2</v>
      </c>
      <c r="H97" s="4">
        <f t="shared" si="65"/>
        <v>-0.44297674008970955</v>
      </c>
      <c r="I97" s="4">
        <f t="shared" si="65"/>
        <v>-7.6404012199198013E-2</v>
      </c>
      <c r="J97" s="4">
        <f t="shared" si="65"/>
        <v>-6.6497568823936981E-2</v>
      </c>
      <c r="K97" s="4">
        <f t="shared" si="65"/>
        <v>6.691446965052128E-2</v>
      </c>
      <c r="L97" s="4">
        <f>+L72/L71-1</f>
        <v>-0.14278515568653494</v>
      </c>
      <c r="M97" s="54"/>
      <c r="N97" s="4">
        <f>+N72/N71-1</f>
        <v>-0.24856912210101378</v>
      </c>
      <c r="O97" s="4">
        <f>+O72/O71-1</f>
        <v>-9.2454560604399494E-2</v>
      </c>
      <c r="P97" s="4">
        <f>+P72/P71-1</f>
        <v>-8.96443275203197E-2</v>
      </c>
      <c r="Q97" s="4">
        <f>+Q72/Q71-1</f>
        <v>2.5618787062713366E-3</v>
      </c>
      <c r="R97" s="4">
        <f>+R72/R71-1</f>
        <v>-0.10565140823685337</v>
      </c>
      <c r="T97" s="4">
        <f t="shared" si="67"/>
        <v>-0.31948281043091398</v>
      </c>
      <c r="U97" s="4">
        <f t="shared" si="67"/>
        <v>-9.8669683428467048E-2</v>
      </c>
      <c r="V97" s="4">
        <f t="shared" si="67"/>
        <v>-6.3408406615077517E-2</v>
      </c>
      <c r="W97" s="4">
        <f t="shared" si="67"/>
        <v>4.6256118897926912E-2</v>
      </c>
      <c r="X97" s="4">
        <f>+X72/X71-1</f>
        <v>-0.11129179132592659</v>
      </c>
    </row>
    <row r="98" spans="1:24" x14ac:dyDescent="0.2">
      <c r="A98" s="16">
        <v>2025</v>
      </c>
      <c r="B98" s="19">
        <f t="shared" si="64"/>
        <v>-0.1538919342374474</v>
      </c>
      <c r="C98" s="19">
        <f t="shared" si="64"/>
        <v>-0.13688308422583839</v>
      </c>
      <c r="D98" s="19">
        <f t="shared" si="64"/>
        <v>-0.10331689189957771</v>
      </c>
      <c r="E98" s="19">
        <f t="shared" si="64"/>
        <v>3.4248673052703626E-3</v>
      </c>
      <c r="F98" s="19">
        <f t="shared" si="64"/>
        <v>-7.8907957174856103E-2</v>
      </c>
      <c r="H98" s="19">
        <f t="shared" si="65"/>
        <v>1.9632641200344469E-2</v>
      </c>
      <c r="I98" s="19">
        <f t="shared" si="65"/>
        <v>-0.13932129926301784</v>
      </c>
      <c r="J98" s="19">
        <f t="shared" si="65"/>
        <v>-1.8516162965092064E-2</v>
      </c>
      <c r="K98" s="19">
        <f t="shared" si="65"/>
        <v>2.2313942317776503E-2</v>
      </c>
      <c r="L98" s="19">
        <f t="shared" si="65"/>
        <v>-2.6614781319572289E-2</v>
      </c>
      <c r="M98" s="21"/>
      <c r="N98" s="19">
        <f t="shared" si="66"/>
        <v>-6.347853179779761E-2</v>
      </c>
      <c r="O98" s="19">
        <f t="shared" si="66"/>
        <v>-1.7717607138570179E-2</v>
      </c>
      <c r="P98" s="19">
        <f t="shared" si="66"/>
        <v>-2.0593223642035863E-3</v>
      </c>
      <c r="Q98" s="19">
        <f t="shared" si="66"/>
        <v>3.0000000000000027E-2</v>
      </c>
      <c r="R98" s="19">
        <f t="shared" si="66"/>
        <v>-1.0211857211059328E-2</v>
      </c>
      <c r="T98" s="19">
        <f t="shared" si="67"/>
        <v>-6.3278884196757978E-2</v>
      </c>
      <c r="U98" s="19">
        <f t="shared" si="67"/>
        <v>-9.2385784534795068E-2</v>
      </c>
      <c r="V98" s="19">
        <f t="shared" si="67"/>
        <v>-4.2307385794811414E-2</v>
      </c>
      <c r="W98" s="19">
        <f t="shared" si="67"/>
        <v>1.866188941863145E-2</v>
      </c>
      <c r="X98" s="19">
        <f t="shared" si="67"/>
        <v>-3.6874973074364603E-2</v>
      </c>
    </row>
    <row r="99" spans="1:24" x14ac:dyDescent="0.2">
      <c r="A99" s="16">
        <v>2026</v>
      </c>
      <c r="B99" s="19">
        <f t="shared" si="64"/>
        <v>8.6412147826172347E-2</v>
      </c>
      <c r="C99" s="19">
        <f t="shared" si="64"/>
        <v>5.2029258287605407E-2</v>
      </c>
      <c r="D99" s="19">
        <f t="shared" si="64"/>
        <v>0.11517821393277439</v>
      </c>
      <c r="E99" s="19">
        <f t="shared" si="64"/>
        <v>5.0809979624264701E-2</v>
      </c>
      <c r="F99" s="19">
        <f t="shared" si="64"/>
        <v>6.5941418808032282E-2</v>
      </c>
      <c r="H99" s="19">
        <f t="shared" si="65"/>
        <v>0.24257434674612166</v>
      </c>
      <c r="I99" s="19">
        <f t="shared" si="65"/>
        <v>-2.0368676982121858E-2</v>
      </c>
      <c r="J99" s="19">
        <f t="shared" si="65"/>
        <v>2.4273720797138187E-2</v>
      </c>
      <c r="K99" s="19">
        <f t="shared" si="65"/>
        <v>5.538877372351636E-2</v>
      </c>
      <c r="L99" s="19">
        <f t="shared" si="65"/>
        <v>7.3418398334865298E-2</v>
      </c>
      <c r="M99" s="21"/>
      <c r="N99" s="19">
        <f t="shared" si="66"/>
        <v>8.1283462270058671E-2</v>
      </c>
      <c r="O99" s="19">
        <f t="shared" si="66"/>
        <v>-7.6013088223244818E-2</v>
      </c>
      <c r="P99" s="19">
        <f t="shared" si="66"/>
        <v>-6.375480627102792E-2</v>
      </c>
      <c r="Q99" s="19">
        <f t="shared" si="66"/>
        <v>5.9999999999999831E-2</v>
      </c>
      <c r="R99" s="19">
        <f t="shared" si="66"/>
        <v>1.0909488738223505E-2</v>
      </c>
      <c r="T99" s="19">
        <f t="shared" si="67"/>
        <v>0.14353331668052438</v>
      </c>
      <c r="U99" s="19">
        <f t="shared" si="67"/>
        <v>-2.6169212540068654E-2</v>
      </c>
      <c r="V99" s="19">
        <f t="shared" si="67"/>
        <v>3.0777278398953278E-2</v>
      </c>
      <c r="W99" s="19">
        <f t="shared" si="67"/>
        <v>5.534236542736326E-2</v>
      </c>
      <c r="X99" s="19">
        <f t="shared" si="67"/>
        <v>5.0690806346509909E-2</v>
      </c>
    </row>
    <row r="100" spans="1:24" x14ac:dyDescent="0.2">
      <c r="A100" s="16">
        <v>2027</v>
      </c>
      <c r="B100" s="19">
        <f>+B75/B74-1</f>
        <v>8.8235006862468657E-2</v>
      </c>
      <c r="C100" s="19">
        <f t="shared" ref="C100:F100" si="68">+C75/C74-1</f>
        <v>-1.2970477996686047E-2</v>
      </c>
      <c r="D100" s="19">
        <f t="shared" si="68"/>
        <v>0.18219452808059122</v>
      </c>
      <c r="E100" s="19">
        <f t="shared" si="68"/>
        <v>2.8851462941349659E-2</v>
      </c>
      <c r="F100" s="19">
        <f t="shared" si="68"/>
        <v>5.0683893280969894E-2</v>
      </c>
      <c r="H100" s="19">
        <f t="shared" ref="H100:L100" si="69">+H75/H74-1</f>
        <v>0.16328393617171177</v>
      </c>
      <c r="I100" s="19">
        <f t="shared" si="69"/>
        <v>-4.9933695319412497E-2</v>
      </c>
      <c r="J100" s="19">
        <f t="shared" si="69"/>
        <v>6.0258131462740394E-3</v>
      </c>
      <c r="K100" s="19">
        <f t="shared" si="69"/>
        <v>2.3982035196773444E-2</v>
      </c>
      <c r="L100" s="19">
        <f t="shared" si="69"/>
        <v>4.0153199277666918E-2</v>
      </c>
      <c r="M100" s="21"/>
      <c r="N100" s="19">
        <f t="shared" ref="N100:R100" si="70">+N75/N74-1</f>
        <v>7.3713900371650709E-2</v>
      </c>
      <c r="O100" s="19">
        <f t="shared" si="70"/>
        <v>4.7441711421369881E-4</v>
      </c>
      <c r="P100" s="19">
        <f t="shared" si="70"/>
        <v>-7.1569519465021214E-3</v>
      </c>
      <c r="Q100" s="19">
        <f t="shared" si="70"/>
        <v>2.000000000000024E-2</v>
      </c>
      <c r="R100" s="19">
        <f t="shared" si="70"/>
        <v>2.510372933749272E-2</v>
      </c>
      <c r="T100" s="19">
        <f t="shared" ref="T100:X100" si="71">+T75/T74-1</f>
        <v>0.11433221029104446</v>
      </c>
      <c r="U100" s="19">
        <f t="shared" si="71"/>
        <v>-2.0757970331678588E-2</v>
      </c>
      <c r="V100" s="19">
        <f t="shared" si="71"/>
        <v>6.120943169676818E-2</v>
      </c>
      <c r="W100" s="19">
        <f t="shared" si="71"/>
        <v>2.4291974021544149E-2</v>
      </c>
      <c r="X100" s="19">
        <f t="shared" si="71"/>
        <v>3.8412857883070695E-2</v>
      </c>
    </row>
    <row r="101" spans="1:24" x14ac:dyDescent="0.2">
      <c r="A101" s="21"/>
      <c r="B101" s="22"/>
      <c r="C101" s="22"/>
      <c r="D101" s="22"/>
      <c r="E101" s="22"/>
      <c r="F101" s="22"/>
      <c r="H101" s="22"/>
      <c r="I101" s="22"/>
      <c r="J101" s="22"/>
      <c r="K101" s="22"/>
      <c r="L101" s="22"/>
      <c r="M101" s="21"/>
      <c r="N101" s="22"/>
      <c r="O101" s="22"/>
      <c r="P101" s="22"/>
      <c r="Q101" s="22"/>
      <c r="R101" s="22"/>
      <c r="T101" s="22"/>
      <c r="U101" s="22"/>
      <c r="V101" s="22"/>
      <c r="W101" s="22"/>
      <c r="X101" s="22"/>
    </row>
    <row r="102" spans="1:24" ht="15" x14ac:dyDescent="0.25">
      <c r="A102" s="1" t="s">
        <v>20</v>
      </c>
      <c r="M102" s="1"/>
    </row>
    <row r="103" spans="1:24" x14ac:dyDescent="0.2">
      <c r="A103" s="23" t="s">
        <v>68</v>
      </c>
      <c r="B103" s="24">
        <f>+(B75/B73)^(1/2)-1</f>
        <v>8.7323195349517047E-2</v>
      </c>
      <c r="C103" s="24">
        <f t="shared" ref="C103:X103" si="72">+(C75/C73)^(1/2)-1</f>
        <v>1.9011254079716267E-2</v>
      </c>
      <c r="D103" s="24">
        <f t="shared" si="72"/>
        <v>0.14819753629156196</v>
      </c>
      <c r="E103" s="24">
        <f t="shared" si="72"/>
        <v>3.9772756331783565E-2</v>
      </c>
      <c r="F103" s="24">
        <f t="shared" si="72"/>
        <v>5.8285160021940507E-2</v>
      </c>
      <c r="G103" s="20"/>
      <c r="H103" s="24">
        <f t="shared" si="72"/>
        <v>0.202275666005439</v>
      </c>
      <c r="I103" s="24">
        <f t="shared" si="72"/>
        <v>-3.5264434671888667E-2</v>
      </c>
      <c r="J103" s="24">
        <f t="shared" si="72"/>
        <v>1.5108764049104551E-2</v>
      </c>
      <c r="K103" s="24">
        <f t="shared" si="72"/>
        <v>3.9566806146307032E-2</v>
      </c>
      <c r="L103" s="24">
        <f t="shared" si="72"/>
        <v>5.6654901654991319E-2</v>
      </c>
      <c r="M103" s="55"/>
      <c r="N103" s="24">
        <f t="shared" si="72"/>
        <v>7.749203416143513E-2</v>
      </c>
      <c r="O103" s="24">
        <f t="shared" si="72"/>
        <v>-3.8529632811800218E-2</v>
      </c>
      <c r="P103" s="24">
        <f t="shared" si="72"/>
        <v>-3.5871102047392078E-2</v>
      </c>
      <c r="Q103" s="24">
        <f t="shared" si="72"/>
        <v>3.9807674524476644E-2</v>
      </c>
      <c r="R103" s="24">
        <f t="shared" si="72"/>
        <v>1.7981869646120696E-2</v>
      </c>
      <c r="S103" s="20"/>
      <c r="T103" s="24">
        <f t="shared" si="72"/>
        <v>0.12883834463489841</v>
      </c>
      <c r="U103" s="24">
        <f t="shared" si="72"/>
        <v>-2.3467339580614532E-2</v>
      </c>
      <c r="V103" s="24">
        <f t="shared" si="72"/>
        <v>4.5882674976354565E-2</v>
      </c>
      <c r="W103" s="24">
        <f t="shared" si="72"/>
        <v>3.9701262263425185E-2</v>
      </c>
      <c r="X103" s="24">
        <f t="shared" si="72"/>
        <v>4.4533792162679164E-2</v>
      </c>
    </row>
    <row r="105" spans="1:24" x14ac:dyDescent="0.2">
      <c r="N105" s="3"/>
      <c r="T105" s="3"/>
    </row>
    <row r="106" spans="1:24" x14ac:dyDescent="0.2">
      <c r="E106" s="11"/>
      <c r="N106" s="3"/>
      <c r="T106" s="3"/>
    </row>
    <row r="107" spans="1:24" x14ac:dyDescent="0.2">
      <c r="B107" s="6"/>
      <c r="C107" s="6"/>
      <c r="D107" s="6"/>
      <c r="E107" s="11"/>
      <c r="N107" s="3"/>
      <c r="T107" s="3"/>
    </row>
    <row r="108" spans="1:24" x14ac:dyDescent="0.2">
      <c r="B108" s="6"/>
      <c r="C108" s="6"/>
      <c r="D108" s="6"/>
      <c r="E108" s="11"/>
    </row>
    <row r="109" spans="1:24" x14ac:dyDescent="0.2">
      <c r="B109" s="6"/>
      <c r="C109" s="6"/>
      <c r="D109" s="6"/>
      <c r="E109" s="6"/>
    </row>
    <row r="110" spans="1:24" x14ac:dyDescent="0.2">
      <c r="B110" s="6"/>
      <c r="C110" s="6"/>
      <c r="D110" s="6"/>
      <c r="E110" s="6"/>
    </row>
    <row r="111" spans="1:24" x14ac:dyDescent="0.2">
      <c r="B111" s="6"/>
      <c r="C111" s="6"/>
      <c r="D111" s="6"/>
      <c r="E111" s="6"/>
    </row>
    <row r="112" spans="1:24" x14ac:dyDescent="0.2">
      <c r="B112" s="6"/>
      <c r="C112" s="6"/>
      <c r="D112" s="6"/>
      <c r="E112" s="6"/>
    </row>
    <row r="113" spans="2:5" x14ac:dyDescent="0.2">
      <c r="B113" s="6"/>
      <c r="C113" s="6"/>
      <c r="D113" s="6"/>
      <c r="E113" s="6"/>
    </row>
    <row r="114" spans="2:5" x14ac:dyDescent="0.2">
      <c r="C114" s="11"/>
    </row>
    <row r="115" spans="2:5" x14ac:dyDescent="0.2">
      <c r="C115" s="11"/>
    </row>
    <row r="116" spans="2:5" x14ac:dyDescent="0.2">
      <c r="C116" s="11"/>
    </row>
    <row r="117" spans="2:5" x14ac:dyDescent="0.2">
      <c r="C117" s="11"/>
    </row>
    <row r="118" spans="2:5" x14ac:dyDescent="0.2">
      <c r="C118" s="11"/>
    </row>
    <row r="119" spans="2:5" x14ac:dyDescent="0.2">
      <c r="C119" s="11"/>
    </row>
    <row r="120" spans="2:5" x14ac:dyDescent="0.2">
      <c r="C120" s="11"/>
    </row>
    <row r="121" spans="2:5" x14ac:dyDescent="0.2">
      <c r="C121" s="11"/>
    </row>
    <row r="122" spans="2:5" x14ac:dyDescent="0.2">
      <c r="C122" s="11"/>
    </row>
    <row r="123" spans="2:5" x14ac:dyDescent="0.2">
      <c r="C123" s="11"/>
    </row>
    <row r="124" spans="2:5" x14ac:dyDescent="0.2">
      <c r="C124" s="11"/>
    </row>
    <row r="125" spans="2:5" x14ac:dyDescent="0.2">
      <c r="C125" s="11"/>
    </row>
    <row r="126" spans="2:5" x14ac:dyDescent="0.2">
      <c r="C126" s="11"/>
    </row>
    <row r="127" spans="2:5" x14ac:dyDescent="0.2">
      <c r="C127" s="11"/>
    </row>
    <row r="128" spans="2:5" x14ac:dyDescent="0.2">
      <c r="C128" s="11"/>
    </row>
    <row r="129" spans="3:3" x14ac:dyDescent="0.2">
      <c r="C129" s="11"/>
    </row>
    <row r="130" spans="3:3" x14ac:dyDescent="0.2">
      <c r="C130" s="11"/>
    </row>
    <row r="131" spans="3:3" x14ac:dyDescent="0.2">
      <c r="C131" s="11"/>
    </row>
    <row r="132" spans="3:3" x14ac:dyDescent="0.2">
      <c r="C132" s="11"/>
    </row>
    <row r="133" spans="3:3" x14ac:dyDescent="0.2">
      <c r="C133" s="11"/>
    </row>
    <row r="134" spans="3:3" x14ac:dyDescent="0.2">
      <c r="C134" s="11"/>
    </row>
    <row r="135" spans="3:3" x14ac:dyDescent="0.2">
      <c r="C135" s="11"/>
    </row>
    <row r="136" spans="3:3" x14ac:dyDescent="0.2">
      <c r="C136" s="11"/>
    </row>
    <row r="137" spans="3:3" x14ac:dyDescent="0.2">
      <c r="C137" s="11"/>
    </row>
    <row r="138" spans="3:3" x14ac:dyDescent="0.2">
      <c r="C138" s="11"/>
    </row>
    <row r="139" spans="3:3" x14ac:dyDescent="0.2">
      <c r="C139" s="11"/>
    </row>
    <row r="140" spans="3:3" x14ac:dyDescent="0.2">
      <c r="C140" s="11"/>
    </row>
    <row r="141" spans="3:3" x14ac:dyDescent="0.2">
      <c r="C141" s="11"/>
    </row>
    <row r="142" spans="3:3" x14ac:dyDescent="0.2">
      <c r="C142" s="11"/>
    </row>
    <row r="143" spans="3:3" x14ac:dyDescent="0.2">
      <c r="C143" s="11"/>
    </row>
    <row r="144" spans="3:3" x14ac:dyDescent="0.2">
      <c r="C144" s="11"/>
    </row>
    <row r="145" spans="3:3" x14ac:dyDescent="0.2">
      <c r="C145" s="11"/>
    </row>
    <row r="146" spans="3:3" x14ac:dyDescent="0.2">
      <c r="C146" s="11"/>
    </row>
    <row r="147" spans="3:3" x14ac:dyDescent="0.2">
      <c r="C147" s="11"/>
    </row>
    <row r="148" spans="3:3" x14ac:dyDescent="0.2">
      <c r="C148" s="11"/>
    </row>
    <row r="149" spans="3:3" x14ac:dyDescent="0.2">
      <c r="C149" s="11"/>
    </row>
    <row r="150" spans="3:3" x14ac:dyDescent="0.2">
      <c r="C150" s="11"/>
    </row>
    <row r="151" spans="3:3" x14ac:dyDescent="0.2">
      <c r="C151" s="11"/>
    </row>
    <row r="152" spans="3:3" x14ac:dyDescent="0.2">
      <c r="C152" s="11"/>
    </row>
    <row r="153" spans="3:3" x14ac:dyDescent="0.2">
      <c r="C153" s="11"/>
    </row>
    <row r="154" spans="3:3" x14ac:dyDescent="0.2">
      <c r="C154" s="11"/>
    </row>
  </sheetData>
  <mergeCells count="13">
    <mergeCell ref="B78:F78"/>
    <mergeCell ref="H78:L78"/>
    <mergeCell ref="N78:R78"/>
    <mergeCell ref="T78:X78"/>
    <mergeCell ref="H5:L5"/>
    <mergeCell ref="B28:F28"/>
    <mergeCell ref="H28:L28"/>
    <mergeCell ref="N28:R28"/>
    <mergeCell ref="T28:X28"/>
    <mergeCell ref="B53:F53"/>
    <mergeCell ref="H53:L53"/>
    <mergeCell ref="N53:R53"/>
    <mergeCell ref="T53:X53"/>
  </mergeCells>
  <pageMargins left="0.7" right="0.7" top="0.75" bottom="0.75" header="0.3" footer="0.3"/>
  <pageSetup paperSize="9" orientation="portrait" r:id="rId1"/>
  <ignoredErrors>
    <ignoredError sqref="F31:F50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7900A3-B8F0-41C2-A7BE-7FD0E1C0BE1D}">
  <dimension ref="A1:Z154"/>
  <sheetViews>
    <sheetView showGridLines="0" zoomScale="80" zoomScaleNormal="80" workbookViewId="0">
      <pane xSplit="1" topLeftCell="B1" activePane="topRight" state="frozen"/>
      <selection pane="topRight"/>
    </sheetView>
  </sheetViews>
  <sheetFormatPr baseColWidth="10" defaultColWidth="11" defaultRowHeight="14.25" x14ac:dyDescent="0.2"/>
  <cols>
    <col min="2" max="6" width="20.625" customWidth="1"/>
    <col min="7" max="7" width="10.625" customWidth="1"/>
    <col min="8" max="12" width="20.625" customWidth="1"/>
    <col min="13" max="13" width="10.625" customWidth="1"/>
    <col min="14" max="18" width="20.625" customWidth="1"/>
    <col min="20" max="24" width="20.625" customWidth="1"/>
  </cols>
  <sheetData>
    <row r="1" spans="1:22" ht="23.25" x14ac:dyDescent="0.35">
      <c r="B1" s="37" t="s">
        <v>63</v>
      </c>
    </row>
    <row r="2" spans="1:22" x14ac:dyDescent="0.2">
      <c r="B2" t="s">
        <v>0</v>
      </c>
      <c r="C2" s="2">
        <f>+LastUpdate</f>
        <v>45946</v>
      </c>
    </row>
    <row r="4" spans="1:22" ht="15" x14ac:dyDescent="0.25">
      <c r="A4" s="13"/>
      <c r="B4" s="34" t="s">
        <v>1</v>
      </c>
      <c r="H4" s="1" t="s">
        <v>2</v>
      </c>
      <c r="I4" s="40">
        <f>+ValutaSEK</f>
        <v>105.24</v>
      </c>
      <c r="J4" s="35">
        <f>+ValutaSEKdate</f>
        <v>45809</v>
      </c>
      <c r="N4" s="1" t="s">
        <v>3</v>
      </c>
      <c r="O4" s="40">
        <f>+ValutaDKK</f>
        <v>155.34</v>
      </c>
      <c r="P4" s="35">
        <f>+ValutaDKKdate</f>
        <v>45809</v>
      </c>
      <c r="T4" s="1"/>
      <c r="U4" s="12"/>
      <c r="V4" s="14"/>
    </row>
    <row r="5" spans="1:22" x14ac:dyDescent="0.2">
      <c r="H5" s="58"/>
      <c r="I5" s="58"/>
      <c r="J5" s="58"/>
      <c r="K5" s="58"/>
      <c r="L5" s="58"/>
    </row>
    <row r="28" spans="1:24" ht="18" x14ac:dyDescent="0.25">
      <c r="B28" s="57" t="s">
        <v>4</v>
      </c>
      <c r="C28" s="57"/>
      <c r="D28" s="57"/>
      <c r="E28" s="57"/>
      <c r="F28" s="57"/>
      <c r="H28" s="57" t="s">
        <v>5</v>
      </c>
      <c r="I28" s="57"/>
      <c r="J28" s="57"/>
      <c r="K28" s="57"/>
      <c r="L28" s="57"/>
      <c r="N28" s="57" t="s">
        <v>6</v>
      </c>
      <c r="O28" s="57"/>
      <c r="P28" s="57"/>
      <c r="Q28" s="57"/>
      <c r="R28" s="57"/>
      <c r="T28" s="57" t="s">
        <v>7</v>
      </c>
      <c r="U28" s="57"/>
      <c r="V28" s="57"/>
      <c r="W28" s="57"/>
      <c r="X28" s="57"/>
    </row>
    <row r="30" spans="1:24" s="8" customFormat="1" ht="20.25" customHeight="1" x14ac:dyDescent="0.2">
      <c r="B30" s="27" t="s">
        <v>8</v>
      </c>
      <c r="C30" s="27" t="s">
        <v>9</v>
      </c>
      <c r="D30" s="27" t="s">
        <v>10</v>
      </c>
      <c r="E30" s="27" t="s">
        <v>11</v>
      </c>
      <c r="F30" s="27" t="s">
        <v>12</v>
      </c>
      <c r="H30" s="27" t="s">
        <v>8</v>
      </c>
      <c r="I30" s="27" t="s">
        <v>9</v>
      </c>
      <c r="J30" s="27" t="s">
        <v>10</v>
      </c>
      <c r="K30" s="27" t="s">
        <v>11</v>
      </c>
      <c r="L30" s="27" t="s">
        <v>12</v>
      </c>
      <c r="N30" s="27" t="s">
        <v>8</v>
      </c>
      <c r="O30" s="27" t="s">
        <v>9</v>
      </c>
      <c r="P30" s="27" t="s">
        <v>10</v>
      </c>
      <c r="Q30" s="27" t="s">
        <v>11</v>
      </c>
      <c r="R30" s="27" t="s">
        <v>12</v>
      </c>
      <c r="T30" s="27" t="s">
        <v>8</v>
      </c>
      <c r="U30" s="27" t="s">
        <v>9</v>
      </c>
      <c r="V30" s="27" t="s">
        <v>10</v>
      </c>
      <c r="W30" s="27" t="s">
        <v>11</v>
      </c>
      <c r="X30" s="27" t="s">
        <v>12</v>
      </c>
    </row>
    <row r="31" spans="1:24" x14ac:dyDescent="0.2">
      <c r="A31">
        <v>2008</v>
      </c>
      <c r="B31" s="7">
        <v>84.580747149299242</v>
      </c>
      <c r="C31" s="7">
        <v>84.296215413897954</v>
      </c>
      <c r="D31" s="7">
        <v>35.92565996384284</v>
      </c>
      <c r="E31" s="7">
        <v>81.418185915492955</v>
      </c>
      <c r="F31" s="7">
        <f>+SUM(B31:E31)</f>
        <v>286.22080844253298</v>
      </c>
      <c r="G31" s="11"/>
      <c r="H31" s="7">
        <v>64.915201502775631</v>
      </c>
      <c r="I31" s="7">
        <v>76.646952199730819</v>
      </c>
      <c r="J31" s="7">
        <v>26.395301955342195</v>
      </c>
      <c r="K31" s="7">
        <v>120.32799303599374</v>
      </c>
      <c r="L31" s="7">
        <f>+SUM(H31:K31)</f>
        <v>288.2854486938424</v>
      </c>
      <c r="N31" s="7">
        <v>41.727717566560209</v>
      </c>
      <c r="O31" s="7">
        <v>130.01997475240228</v>
      </c>
      <c r="P31" s="7">
        <v>15.234739838239999</v>
      </c>
      <c r="Q31" s="7">
        <v>56.952310641627541</v>
      </c>
      <c r="R31" s="7">
        <f>+SUM(N31:Q31)</f>
        <v>243.93474279883003</v>
      </c>
      <c r="T31" s="7">
        <f t="shared" ref="T31:W46" si="0">+B31+H31+N31</f>
        <v>191.22366621863509</v>
      </c>
      <c r="U31" s="7">
        <f t="shared" si="0"/>
        <v>290.96314236603104</v>
      </c>
      <c r="V31" s="7">
        <f t="shared" si="0"/>
        <v>77.555701757425041</v>
      </c>
      <c r="W31" s="7">
        <f t="shared" si="0"/>
        <v>258.69848959311423</v>
      </c>
      <c r="X31" s="7">
        <f>+SUM(T31:W31)</f>
        <v>818.44099993520535</v>
      </c>
    </row>
    <row r="32" spans="1:24" x14ac:dyDescent="0.2">
      <c r="A32">
        <v>2009</v>
      </c>
      <c r="B32" s="7">
        <v>61.152019923680335</v>
      </c>
      <c r="C32" s="7">
        <v>87.912384430468776</v>
      </c>
      <c r="D32" s="7">
        <v>34.797089618404399</v>
      </c>
      <c r="E32" s="7">
        <v>93.999855348837201</v>
      </c>
      <c r="F32" s="7">
        <f t="shared" ref="F32:F50" si="1">+SUM(B32:E32)</f>
        <v>277.86134932139066</v>
      </c>
      <c r="G32" s="11"/>
      <c r="H32" s="7">
        <v>49.340603838134804</v>
      </c>
      <c r="I32" s="7">
        <v>68.244465449651813</v>
      </c>
      <c r="J32" s="7">
        <v>25.296953755714011</v>
      </c>
      <c r="K32" s="7">
        <v>121.18789170542635</v>
      </c>
      <c r="L32" s="7">
        <f t="shared" ref="L32:L47" si="2">+SUM(H32:K32)</f>
        <v>264.06991474892698</v>
      </c>
      <c r="N32" s="7">
        <v>25.440575952290395</v>
      </c>
      <c r="O32" s="7">
        <v>120.34853452452207</v>
      </c>
      <c r="P32" s="7">
        <v>15.717110249871107</v>
      </c>
      <c r="Q32" s="7">
        <v>52.290065891472871</v>
      </c>
      <c r="R32" s="7">
        <f t="shared" ref="R32:R47" si="3">+SUM(N32:Q32)</f>
        <v>213.79628661815642</v>
      </c>
      <c r="T32" s="7">
        <f t="shared" si="0"/>
        <v>135.93319971410554</v>
      </c>
      <c r="U32" s="7">
        <f t="shared" si="0"/>
        <v>276.50538440464265</v>
      </c>
      <c r="V32" s="7">
        <f t="shared" si="0"/>
        <v>75.811153623989526</v>
      </c>
      <c r="W32" s="7">
        <f t="shared" si="0"/>
        <v>267.47781294573645</v>
      </c>
      <c r="X32" s="7">
        <f t="shared" ref="X32:X46" si="4">+SUM(T32:W32)</f>
        <v>755.72755068847414</v>
      </c>
    </row>
    <row r="33" spans="1:24" x14ac:dyDescent="0.2">
      <c r="A33">
        <v>2010</v>
      </c>
      <c r="B33" s="7">
        <v>46.810502338187014</v>
      </c>
      <c r="C33" s="7">
        <v>77.169794891136789</v>
      </c>
      <c r="D33" s="7">
        <v>30.259551801963863</v>
      </c>
      <c r="E33" s="7">
        <v>92.20046720510895</v>
      </c>
      <c r="F33" s="7">
        <f t="shared" si="1"/>
        <v>246.4403162363966</v>
      </c>
      <c r="G33" s="11"/>
      <c r="H33" s="7">
        <v>51.765143515254714</v>
      </c>
      <c r="I33" s="7">
        <v>55.153822101280085</v>
      </c>
      <c r="J33" s="7">
        <v>26.384701563138091</v>
      </c>
      <c r="K33" s="7">
        <v>112.25339308790385</v>
      </c>
      <c r="L33" s="7">
        <f t="shared" si="2"/>
        <v>245.55706026757673</v>
      </c>
      <c r="N33" s="7">
        <v>17.477540599908192</v>
      </c>
      <c r="O33" s="7">
        <v>78.811839642709415</v>
      </c>
      <c r="P33" s="7">
        <v>18.638958566050089</v>
      </c>
      <c r="Q33" s="7">
        <v>54.89528549962435</v>
      </c>
      <c r="R33" s="7">
        <f t="shared" si="3"/>
        <v>169.82362430829204</v>
      </c>
      <c r="T33" s="7">
        <f t="shared" si="0"/>
        <v>116.05318645334992</v>
      </c>
      <c r="U33" s="7">
        <f t="shared" si="0"/>
        <v>211.13545663512627</v>
      </c>
      <c r="V33" s="7">
        <f t="shared" si="0"/>
        <v>75.283211931152039</v>
      </c>
      <c r="W33" s="7">
        <f t="shared" si="0"/>
        <v>259.34914579263716</v>
      </c>
      <c r="X33" s="7">
        <f t="shared" si="4"/>
        <v>661.82100081226531</v>
      </c>
    </row>
    <row r="34" spans="1:24" x14ac:dyDescent="0.2">
      <c r="A34">
        <v>2011</v>
      </c>
      <c r="B34" s="7">
        <v>61.865940646823084</v>
      </c>
      <c r="C34" s="7">
        <v>75.012120344043396</v>
      </c>
      <c r="D34" s="7">
        <v>32.39436772425119</v>
      </c>
      <c r="E34" s="7">
        <v>93.029888617021285</v>
      </c>
      <c r="F34" s="7">
        <f t="shared" si="1"/>
        <v>262.30231733213895</v>
      </c>
      <c r="G34" s="6"/>
      <c r="H34" s="7">
        <v>68.595204568733493</v>
      </c>
      <c r="I34" s="7">
        <v>60.051365286749373</v>
      </c>
      <c r="J34" s="7">
        <v>31.317093091150188</v>
      </c>
      <c r="K34" s="7">
        <v>102.7851975177305</v>
      </c>
      <c r="L34" s="7">
        <f t="shared" si="2"/>
        <v>262.74886046436359</v>
      </c>
      <c r="N34" s="7">
        <v>26.289953966437899</v>
      </c>
      <c r="O34" s="7">
        <v>68.112335315701785</v>
      </c>
      <c r="P34" s="7">
        <v>21.585520791406118</v>
      </c>
      <c r="Q34" s="7">
        <v>57.689715602836877</v>
      </c>
      <c r="R34" s="7">
        <f t="shared" si="3"/>
        <v>173.67752567638269</v>
      </c>
      <c r="T34" s="7">
        <f t="shared" si="0"/>
        <v>156.75109918199448</v>
      </c>
      <c r="U34" s="7">
        <f t="shared" si="0"/>
        <v>203.17582094649455</v>
      </c>
      <c r="V34" s="7">
        <f t="shared" si="0"/>
        <v>85.296981606807492</v>
      </c>
      <c r="W34" s="7">
        <f t="shared" si="0"/>
        <v>253.50480173758865</v>
      </c>
      <c r="X34" s="7">
        <f t="shared" si="4"/>
        <v>698.72870347288517</v>
      </c>
    </row>
    <row r="35" spans="1:24" x14ac:dyDescent="0.2">
      <c r="A35">
        <v>2012</v>
      </c>
      <c r="B35" s="7">
        <v>77.875658545488633</v>
      </c>
      <c r="C35" s="7">
        <v>79.632327697002452</v>
      </c>
      <c r="D35" s="7">
        <v>30.351754621195695</v>
      </c>
      <c r="E35" s="7">
        <v>81.908536471428548</v>
      </c>
      <c r="F35" s="7">
        <f t="shared" si="1"/>
        <v>269.76827733511533</v>
      </c>
      <c r="G35" s="6"/>
      <c r="H35" s="7">
        <v>74.534812637120382</v>
      </c>
      <c r="I35" s="7">
        <v>73.7820756060338</v>
      </c>
      <c r="J35" s="7">
        <v>29.118100789430681</v>
      </c>
      <c r="K35" s="7">
        <v>115.40596970324361</v>
      </c>
      <c r="L35" s="7">
        <f t="shared" si="2"/>
        <v>292.84095873582851</v>
      </c>
      <c r="N35" s="7">
        <v>30.514823732564988</v>
      </c>
      <c r="O35" s="7">
        <v>68.128161537001375</v>
      </c>
      <c r="P35" s="7">
        <v>22.854669833896779</v>
      </c>
      <c r="Q35" s="7">
        <v>65.26994133885438</v>
      </c>
      <c r="R35" s="7">
        <f t="shared" si="3"/>
        <v>186.76759644231754</v>
      </c>
      <c r="T35" s="7">
        <f t="shared" si="0"/>
        <v>182.92529491517399</v>
      </c>
      <c r="U35" s="7">
        <f t="shared" si="0"/>
        <v>221.54256484003761</v>
      </c>
      <c r="V35" s="7">
        <f t="shared" si="0"/>
        <v>82.324525244523159</v>
      </c>
      <c r="W35" s="7">
        <f t="shared" si="0"/>
        <v>262.58444751352653</v>
      </c>
      <c r="X35" s="7">
        <f t="shared" si="4"/>
        <v>749.37683251326132</v>
      </c>
    </row>
    <row r="36" spans="1:24" x14ac:dyDescent="0.2">
      <c r="A36">
        <v>2013</v>
      </c>
      <c r="B36" s="7">
        <v>85.697392267011239</v>
      </c>
      <c r="C36" s="7">
        <v>75.73982797408641</v>
      </c>
      <c r="D36" s="7">
        <v>31.138401561453225</v>
      </c>
      <c r="E36" s="7">
        <v>86.181544780684092</v>
      </c>
      <c r="F36" s="7">
        <f t="shared" si="1"/>
        <v>278.75716658323495</v>
      </c>
      <c r="G36" s="6"/>
      <c r="H36" s="7">
        <v>75.903994996048596</v>
      </c>
      <c r="I36" s="7">
        <v>69.180124182539629</v>
      </c>
      <c r="J36" s="7">
        <v>27.840589540919783</v>
      </c>
      <c r="K36" s="7">
        <v>103.57108698859827</v>
      </c>
      <c r="L36" s="7">
        <f t="shared" si="2"/>
        <v>276.49579570810624</v>
      </c>
      <c r="N36" s="7">
        <v>23.857815954628208</v>
      </c>
      <c r="O36" s="7">
        <v>63.944484684467376</v>
      </c>
      <c r="P36" s="7">
        <v>24.80795094071949</v>
      </c>
      <c r="Q36" s="7">
        <v>68.418043594902755</v>
      </c>
      <c r="R36" s="7">
        <f t="shared" si="3"/>
        <v>181.02829517471784</v>
      </c>
      <c r="T36" s="7">
        <f t="shared" si="0"/>
        <v>185.45920321768807</v>
      </c>
      <c r="U36" s="7">
        <f t="shared" si="0"/>
        <v>208.86443684109341</v>
      </c>
      <c r="V36" s="7">
        <f t="shared" si="0"/>
        <v>83.786942043092495</v>
      </c>
      <c r="W36" s="7">
        <f t="shared" si="0"/>
        <v>258.17067536418512</v>
      </c>
      <c r="X36" s="7">
        <f t="shared" si="4"/>
        <v>736.28125746605906</v>
      </c>
    </row>
    <row r="37" spans="1:24" x14ac:dyDescent="0.2">
      <c r="A37">
        <v>2014</v>
      </c>
      <c r="B37" s="7">
        <v>86.533033600767951</v>
      </c>
      <c r="C37" s="7">
        <v>68.61302307156808</v>
      </c>
      <c r="D37" s="7">
        <v>33.035216711264248</v>
      </c>
      <c r="E37" s="7">
        <v>100.24717168928571</v>
      </c>
      <c r="F37" s="7">
        <f t="shared" si="1"/>
        <v>288.42844507288601</v>
      </c>
      <c r="G37" s="6"/>
      <c r="H37" s="7">
        <v>89.968596845512593</v>
      </c>
      <c r="I37" s="7">
        <v>63.09305666438366</v>
      </c>
      <c r="J37" s="7">
        <v>33.842669322383415</v>
      </c>
      <c r="K37" s="7">
        <v>109.70071022280472</v>
      </c>
      <c r="L37" s="7">
        <f t="shared" si="2"/>
        <v>296.60503305508439</v>
      </c>
      <c r="N37" s="7">
        <v>20.540785115527203</v>
      </c>
      <c r="O37" s="7">
        <v>62.771534400696872</v>
      </c>
      <c r="P37" s="7">
        <v>26.88320244068451</v>
      </c>
      <c r="Q37" s="7">
        <v>60.643511140235908</v>
      </c>
      <c r="R37" s="7">
        <f t="shared" si="3"/>
        <v>170.83903309714449</v>
      </c>
      <c r="T37" s="7">
        <f t="shared" si="0"/>
        <v>197.04241556180776</v>
      </c>
      <c r="U37" s="7">
        <f t="shared" si="0"/>
        <v>194.47761413664861</v>
      </c>
      <c r="V37" s="7">
        <f t="shared" si="0"/>
        <v>93.761088474332169</v>
      </c>
      <c r="W37" s="7">
        <f t="shared" si="0"/>
        <v>270.59139305232634</v>
      </c>
      <c r="X37" s="7">
        <f t="shared" si="4"/>
        <v>755.87251122511486</v>
      </c>
    </row>
    <row r="38" spans="1:24" x14ac:dyDescent="0.2">
      <c r="A38">
        <v>2015</v>
      </c>
      <c r="B38" s="7">
        <v>78.509670739059928</v>
      </c>
      <c r="C38" s="7">
        <v>67.597795894691785</v>
      </c>
      <c r="D38" s="7">
        <v>37.721166353390032</v>
      </c>
      <c r="E38" s="7">
        <v>108.89986796293437</v>
      </c>
      <c r="F38" s="7">
        <f t="shared" si="1"/>
        <v>292.72850095007607</v>
      </c>
      <c r="G38" s="6"/>
      <c r="H38" s="7">
        <v>109.23843848151947</v>
      </c>
      <c r="I38" s="7">
        <v>60.230228329876198</v>
      </c>
      <c r="J38" s="7">
        <v>40.998333143368207</v>
      </c>
      <c r="K38" s="7">
        <v>109.85308577863579</v>
      </c>
      <c r="L38" s="7">
        <f t="shared" si="2"/>
        <v>320.32008573339965</v>
      </c>
      <c r="N38" s="7">
        <v>28.888152322461092</v>
      </c>
      <c r="O38" s="7">
        <v>62.672647385533182</v>
      </c>
      <c r="P38" s="7">
        <v>23.285482731391205</v>
      </c>
      <c r="Q38" s="7">
        <v>70.916780202509656</v>
      </c>
      <c r="R38" s="7">
        <f t="shared" si="3"/>
        <v>185.76306264189515</v>
      </c>
      <c r="T38" s="7">
        <f t="shared" si="0"/>
        <v>216.63626154304049</v>
      </c>
      <c r="U38" s="7">
        <f t="shared" si="0"/>
        <v>190.50067161010116</v>
      </c>
      <c r="V38" s="7">
        <f t="shared" si="0"/>
        <v>102.00498222814943</v>
      </c>
      <c r="W38" s="7">
        <f t="shared" si="0"/>
        <v>289.66973394407978</v>
      </c>
      <c r="X38" s="7">
        <f t="shared" si="4"/>
        <v>798.81164932537081</v>
      </c>
    </row>
    <row r="39" spans="1:24" x14ac:dyDescent="0.2">
      <c r="A39">
        <v>2016</v>
      </c>
      <c r="B39" s="7">
        <v>86.062832807521346</v>
      </c>
      <c r="C39" s="7">
        <v>69.098784318359691</v>
      </c>
      <c r="D39" s="7">
        <v>39.831978275237418</v>
      </c>
      <c r="E39" s="7">
        <v>110.06971146774191</v>
      </c>
      <c r="F39" s="7">
        <f t="shared" si="1"/>
        <v>305.06330686886037</v>
      </c>
      <c r="G39" s="6"/>
      <c r="H39" s="7">
        <v>138.21896087919419</v>
      </c>
      <c r="I39" s="7">
        <v>60.830142480149199</v>
      </c>
      <c r="J39" s="7">
        <v>41.526790583928893</v>
      </c>
      <c r="K39" s="7">
        <v>111.44203896268185</v>
      </c>
      <c r="L39" s="7">
        <f t="shared" si="2"/>
        <v>352.01793290595413</v>
      </c>
      <c r="N39" s="7">
        <v>41.269191125059578</v>
      </c>
      <c r="O39" s="7">
        <v>62.894540247950125</v>
      </c>
      <c r="P39" s="7">
        <v>21.115844047396003</v>
      </c>
      <c r="Q39" s="7">
        <v>70.899698483997469</v>
      </c>
      <c r="R39" s="7">
        <f t="shared" si="3"/>
        <v>196.17927390440317</v>
      </c>
      <c r="T39" s="7">
        <f t="shared" si="0"/>
        <v>265.55098481177509</v>
      </c>
      <c r="U39" s="7">
        <f t="shared" si="0"/>
        <v>192.823467046459</v>
      </c>
      <c r="V39" s="7">
        <f t="shared" si="0"/>
        <v>102.4746129065623</v>
      </c>
      <c r="W39" s="7">
        <f t="shared" si="0"/>
        <v>292.41144891442127</v>
      </c>
      <c r="X39" s="7">
        <f t="shared" si="4"/>
        <v>853.26051367921764</v>
      </c>
    </row>
    <row r="40" spans="1:24" x14ac:dyDescent="0.2">
      <c r="A40">
        <v>2017</v>
      </c>
      <c r="B40" s="7">
        <v>104.33784329823534</v>
      </c>
      <c r="C40" s="7">
        <v>71.862195862856822</v>
      </c>
      <c r="D40" s="7">
        <v>36.929298125564308</v>
      </c>
      <c r="E40" s="7">
        <v>111.14156209238853</v>
      </c>
      <c r="F40" s="7">
        <f t="shared" si="1"/>
        <v>324.27089937904498</v>
      </c>
      <c r="G40" s="6"/>
      <c r="H40" s="7">
        <v>170.08989731680015</v>
      </c>
      <c r="I40" s="7">
        <v>71.0429853241681</v>
      </c>
      <c r="J40" s="7">
        <v>46.999676324712418</v>
      </c>
      <c r="K40" s="7">
        <v>114.41550195479537</v>
      </c>
      <c r="L40" s="7">
        <f t="shared" si="2"/>
        <v>402.54806092047608</v>
      </c>
      <c r="N40" s="7">
        <v>54.563098465394773</v>
      </c>
      <c r="O40" s="7">
        <v>67.617830581235864</v>
      </c>
      <c r="P40" s="7">
        <v>20.905512705555996</v>
      </c>
      <c r="Q40" s="7">
        <v>62.502332008185704</v>
      </c>
      <c r="R40" s="7">
        <f t="shared" si="3"/>
        <v>205.58877376037233</v>
      </c>
      <c r="T40" s="7">
        <f t="shared" si="0"/>
        <v>328.99083908043025</v>
      </c>
      <c r="U40" s="7">
        <f t="shared" si="0"/>
        <v>210.5230117682608</v>
      </c>
      <c r="V40" s="7">
        <f t="shared" si="0"/>
        <v>104.83448715583272</v>
      </c>
      <c r="W40" s="7">
        <f t="shared" si="0"/>
        <v>288.05939605536958</v>
      </c>
      <c r="X40" s="7">
        <f t="shared" si="4"/>
        <v>932.4077340598933</v>
      </c>
    </row>
    <row r="41" spans="1:24" x14ac:dyDescent="0.2">
      <c r="A41">
        <v>2018</v>
      </c>
      <c r="B41" s="7">
        <v>103.8105839361583</v>
      </c>
      <c r="C41" s="7">
        <v>71.397914788853683</v>
      </c>
      <c r="D41" s="7">
        <v>36.3697904004961</v>
      </c>
      <c r="E41" s="7">
        <v>117.15675860642955</v>
      </c>
      <c r="F41" s="7">
        <f t="shared" si="1"/>
        <v>328.73504773193758</v>
      </c>
      <c r="G41" s="6"/>
      <c r="H41" s="7">
        <v>166.38644773908649</v>
      </c>
      <c r="I41" s="7">
        <v>71.316294687727506</v>
      </c>
      <c r="J41" s="7">
        <v>52.968210435615013</v>
      </c>
      <c r="K41" s="7">
        <v>121.78254780316345</v>
      </c>
      <c r="L41" s="7">
        <f t="shared" si="2"/>
        <v>412.4535006655924</v>
      </c>
      <c r="N41" s="7">
        <v>60.033711212415596</v>
      </c>
      <c r="O41" s="7">
        <v>63.633725775406425</v>
      </c>
      <c r="P41" s="7">
        <v>20.851872582040901</v>
      </c>
      <c r="Q41" s="7">
        <v>64.577912455828951</v>
      </c>
      <c r="R41" s="7">
        <f t="shared" si="3"/>
        <v>209.09722202569185</v>
      </c>
      <c r="T41" s="7">
        <f t="shared" si="0"/>
        <v>330.23074288766037</v>
      </c>
      <c r="U41" s="7">
        <f t="shared" si="0"/>
        <v>206.34793525198759</v>
      </c>
      <c r="V41" s="7">
        <f t="shared" si="0"/>
        <v>110.18987341815202</v>
      </c>
      <c r="W41" s="7">
        <f t="shared" si="0"/>
        <v>303.51721886542197</v>
      </c>
      <c r="X41" s="7">
        <f t="shared" si="4"/>
        <v>950.28577042322195</v>
      </c>
    </row>
    <row r="42" spans="1:24" x14ac:dyDescent="0.2">
      <c r="A42">
        <v>2019</v>
      </c>
      <c r="B42" s="7">
        <v>96.868015155966248</v>
      </c>
      <c r="C42" s="7">
        <v>71.922555639355807</v>
      </c>
      <c r="D42" s="7">
        <v>41.130062074036097</v>
      </c>
      <c r="E42" s="7">
        <v>125.58424557596578</v>
      </c>
      <c r="F42" s="7">
        <f t="shared" si="1"/>
        <v>335.50487844532393</v>
      </c>
      <c r="G42" s="6"/>
      <c r="H42" s="7">
        <v>140.51281034694512</v>
      </c>
      <c r="I42" s="7">
        <v>79.61154782364838</v>
      </c>
      <c r="J42" s="7">
        <v>56.279411970530006</v>
      </c>
      <c r="K42" s="7">
        <v>132.16023207331042</v>
      </c>
      <c r="L42" s="7">
        <f t="shared" si="2"/>
        <v>408.56400221443391</v>
      </c>
      <c r="N42" s="7">
        <v>72.499992660940634</v>
      </c>
      <c r="O42" s="7">
        <v>63.519966791724173</v>
      </c>
      <c r="P42" s="7">
        <v>19.798339382460011</v>
      </c>
      <c r="Q42" s="7">
        <v>63.685613726288665</v>
      </c>
      <c r="R42" s="7">
        <f t="shared" si="3"/>
        <v>219.50391256141347</v>
      </c>
      <c r="T42" s="7">
        <f t="shared" si="0"/>
        <v>309.88081816385198</v>
      </c>
      <c r="U42" s="7">
        <f t="shared" si="0"/>
        <v>215.05407025472834</v>
      </c>
      <c r="V42" s="7">
        <f t="shared" si="0"/>
        <v>117.20781342702612</v>
      </c>
      <c r="W42" s="7">
        <f t="shared" si="0"/>
        <v>321.43009137556487</v>
      </c>
      <c r="X42" s="7">
        <f t="shared" si="4"/>
        <v>963.57279322117142</v>
      </c>
    </row>
    <row r="43" spans="1:24" x14ac:dyDescent="0.2">
      <c r="A43">
        <v>2020</v>
      </c>
      <c r="B43" s="7">
        <v>91.436025088016493</v>
      </c>
      <c r="C43" s="7">
        <v>67.782407304079243</v>
      </c>
      <c r="D43" s="7">
        <v>46.222481870704542</v>
      </c>
      <c r="E43" s="7">
        <v>124.54580976866784</v>
      </c>
      <c r="F43" s="7">
        <f t="shared" si="1"/>
        <v>329.9867240314681</v>
      </c>
      <c r="G43" s="6"/>
      <c r="H43" s="7">
        <v>132.76500505937787</v>
      </c>
      <c r="I43" s="7">
        <v>85.220823730196543</v>
      </c>
      <c r="J43" s="7">
        <v>57.361468317543313</v>
      </c>
      <c r="K43" s="7">
        <v>144.96352620533182</v>
      </c>
      <c r="L43" s="7">
        <f t="shared" si="2"/>
        <v>420.31082331244954</v>
      </c>
      <c r="M43" s="11"/>
      <c r="N43" s="7">
        <v>78.006805030801999</v>
      </c>
      <c r="O43" s="7">
        <v>62.979951918931611</v>
      </c>
      <c r="P43" s="7">
        <v>19.318109990637506</v>
      </c>
      <c r="Q43" s="7">
        <v>67.573168163754971</v>
      </c>
      <c r="R43" s="7">
        <f t="shared" si="3"/>
        <v>227.87803510412607</v>
      </c>
      <c r="T43" s="7">
        <f t="shared" si="0"/>
        <v>302.20783517819638</v>
      </c>
      <c r="U43" s="7">
        <f t="shared" si="0"/>
        <v>215.9831829532074</v>
      </c>
      <c r="V43" s="7">
        <f t="shared" si="0"/>
        <v>122.90206017888536</v>
      </c>
      <c r="W43" s="7">
        <f t="shared" si="0"/>
        <v>337.08250413775465</v>
      </c>
      <c r="X43" s="7">
        <f t="shared" si="4"/>
        <v>978.17558244804377</v>
      </c>
    </row>
    <row r="44" spans="1:24" x14ac:dyDescent="0.2">
      <c r="A44">
        <v>2021</v>
      </c>
      <c r="B44" s="7">
        <v>89.169992360123572</v>
      </c>
      <c r="C44" s="7">
        <v>68.203156706007704</v>
      </c>
      <c r="D44" s="7">
        <v>43.841486426577582</v>
      </c>
      <c r="E44" s="7">
        <v>121.51038439416763</v>
      </c>
      <c r="F44" s="7">
        <f t="shared" si="1"/>
        <v>322.72501988687645</v>
      </c>
      <c r="G44" s="6"/>
      <c r="H44" s="7">
        <v>148.80602558978251</v>
      </c>
      <c r="I44" s="7">
        <v>83.395809275855868</v>
      </c>
      <c r="J44" s="7">
        <v>58.481861992423724</v>
      </c>
      <c r="K44" s="7">
        <v>130.03557114058356</v>
      </c>
      <c r="L44" s="7">
        <f t="shared" si="2"/>
        <v>420.71926799864565</v>
      </c>
      <c r="M44" s="11"/>
      <c r="N44" s="7">
        <v>74.63383901531661</v>
      </c>
      <c r="O44" s="7">
        <v>73.187076701205228</v>
      </c>
      <c r="P44" s="7">
        <v>19.388115880735604</v>
      </c>
      <c r="Q44" s="7">
        <v>66.032908108019825</v>
      </c>
      <c r="R44" s="7">
        <f t="shared" si="3"/>
        <v>233.24193970527725</v>
      </c>
      <c r="T44" s="7">
        <f t="shared" si="0"/>
        <v>312.60985696522266</v>
      </c>
      <c r="U44" s="7">
        <f t="shared" si="0"/>
        <v>224.78604268306879</v>
      </c>
      <c r="V44" s="7">
        <f t="shared" si="0"/>
        <v>121.71146429973692</v>
      </c>
      <c r="W44" s="7">
        <f t="shared" si="0"/>
        <v>317.57886364277101</v>
      </c>
      <c r="X44" s="7">
        <f t="shared" si="4"/>
        <v>976.68622759079938</v>
      </c>
    </row>
    <row r="45" spans="1:24" x14ac:dyDescent="0.2">
      <c r="A45">
        <v>2022</v>
      </c>
      <c r="B45" s="7">
        <v>92.097344559378797</v>
      </c>
      <c r="C45" s="7">
        <v>76.248136166684503</v>
      </c>
      <c r="D45" s="7">
        <v>36.602802524029727</v>
      </c>
      <c r="E45" s="7">
        <v>118.29136298844981</v>
      </c>
      <c r="F45" s="7">
        <f t="shared" si="1"/>
        <v>323.23964623854283</v>
      </c>
      <c r="G45" s="6"/>
      <c r="H45" s="7">
        <v>175.29235959831971</v>
      </c>
      <c r="I45" s="7">
        <v>103.25355117921501</v>
      </c>
      <c r="J45" s="7">
        <v>56.517787448079723</v>
      </c>
      <c r="K45" s="7">
        <v>125.86536372503484</v>
      </c>
      <c r="L45" s="7">
        <f t="shared" si="2"/>
        <v>460.92906195064927</v>
      </c>
      <c r="M45" s="11"/>
      <c r="N45" s="7">
        <v>78.399636223291807</v>
      </c>
      <c r="O45" s="7">
        <v>84.22219183668625</v>
      </c>
      <c r="P45" s="7">
        <v>17.619958075761193</v>
      </c>
      <c r="Q45" s="7">
        <v>71.766728210003095</v>
      </c>
      <c r="R45" s="7">
        <f t="shared" si="3"/>
        <v>252.00851434574233</v>
      </c>
      <c r="T45" s="7">
        <f t="shared" si="0"/>
        <v>345.78934038099027</v>
      </c>
      <c r="U45" s="7">
        <f t="shared" si="0"/>
        <v>263.72387918258573</v>
      </c>
      <c r="V45" s="7">
        <f t="shared" si="0"/>
        <v>110.74054804787065</v>
      </c>
      <c r="W45" s="7">
        <f t="shared" si="0"/>
        <v>315.92345492348772</v>
      </c>
      <c r="X45" s="7">
        <f t="shared" si="4"/>
        <v>1036.1772225349346</v>
      </c>
    </row>
    <row r="46" spans="1:24" x14ac:dyDescent="0.2">
      <c r="A46">
        <v>2023</v>
      </c>
      <c r="B46" s="7">
        <v>88.907050864663688</v>
      </c>
      <c r="C46" s="7">
        <v>80.005045641101489</v>
      </c>
      <c r="D46" s="7">
        <v>34.617513348071697</v>
      </c>
      <c r="E46" s="7">
        <v>115.29186512026661</v>
      </c>
      <c r="F46" s="7">
        <f t="shared" si="1"/>
        <v>318.82147497410347</v>
      </c>
      <c r="G46" s="6"/>
      <c r="H46" s="7">
        <v>131.9457087773354</v>
      </c>
      <c r="I46" s="7">
        <v>105.34931238705637</v>
      </c>
      <c r="J46" s="7">
        <v>46.140553250838579</v>
      </c>
      <c r="K46" s="7">
        <v>137.79371635049682</v>
      </c>
      <c r="L46" s="7">
        <f t="shared" si="2"/>
        <v>421.22929076572717</v>
      </c>
      <c r="M46" s="11"/>
      <c r="N46" s="7">
        <v>64.582369469106624</v>
      </c>
      <c r="O46" s="7">
        <v>74.823846744679827</v>
      </c>
      <c r="P46" s="7">
        <v>16.693409991856903</v>
      </c>
      <c r="Q46" s="7">
        <v>73.293712869559698</v>
      </c>
      <c r="R46" s="7">
        <f t="shared" si="3"/>
        <v>229.39333907520304</v>
      </c>
      <c r="T46" s="7">
        <f t="shared" si="0"/>
        <v>285.43512911110571</v>
      </c>
      <c r="U46" s="7">
        <f t="shared" si="0"/>
        <v>260.17820477283772</v>
      </c>
      <c r="V46" s="7">
        <f t="shared" si="0"/>
        <v>97.451476590767186</v>
      </c>
      <c r="W46" s="7">
        <f t="shared" si="0"/>
        <v>326.3792943403231</v>
      </c>
      <c r="X46" s="7">
        <f t="shared" si="4"/>
        <v>969.44410481503371</v>
      </c>
    </row>
    <row r="47" spans="1:24" s="1" customFormat="1" ht="15" x14ac:dyDescent="0.25">
      <c r="A47" s="10">
        <v>2024</v>
      </c>
      <c r="B47" s="9">
        <v>68.229282027413163</v>
      </c>
      <c r="C47" s="9">
        <v>66.692957516372303</v>
      </c>
      <c r="D47" s="9">
        <v>32.168391372028069</v>
      </c>
      <c r="E47" s="9">
        <v>119.58863245174921</v>
      </c>
      <c r="F47" s="9">
        <f t="shared" si="1"/>
        <v>286.67926336756273</v>
      </c>
      <c r="G47" s="44"/>
      <c r="H47" s="9">
        <v>71.022399151279117</v>
      </c>
      <c r="I47" s="9">
        <v>94.19908837570398</v>
      </c>
      <c r="J47" s="9">
        <v>41.662001938533123</v>
      </c>
      <c r="K47" s="9">
        <v>143.38732999999999</v>
      </c>
      <c r="L47" s="9">
        <f t="shared" si="2"/>
        <v>350.27081946551618</v>
      </c>
      <c r="M47" s="11"/>
      <c r="N47" s="9">
        <v>46.927914948802595</v>
      </c>
      <c r="O47" s="9">
        <v>65.664359613534799</v>
      </c>
      <c r="P47" s="9">
        <v>14.698031907182404</v>
      </c>
      <c r="Q47" s="9">
        <v>71.668723432910326</v>
      </c>
      <c r="R47" s="9">
        <f t="shared" si="3"/>
        <v>198.95902990243013</v>
      </c>
      <c r="T47" s="9">
        <f t="shared" ref="T47:W47" si="5">+B47+H47+N47</f>
        <v>186.17959612749488</v>
      </c>
      <c r="U47" s="9">
        <f t="shared" si="5"/>
        <v>226.55640550561108</v>
      </c>
      <c r="V47" s="9">
        <f t="shared" si="5"/>
        <v>88.528425217743603</v>
      </c>
      <c r="W47" s="9">
        <f t="shared" si="5"/>
        <v>334.64468588465951</v>
      </c>
      <c r="X47" s="9">
        <f t="shared" ref="X47" si="6">+SUM(T47:W47)</f>
        <v>835.9091127355091</v>
      </c>
    </row>
    <row r="48" spans="1:24" x14ac:dyDescent="0.2">
      <c r="A48" s="16">
        <v>2025</v>
      </c>
      <c r="B48" s="17">
        <v>56.003964788752285</v>
      </c>
      <c r="C48" s="17">
        <v>55.862799914861654</v>
      </c>
      <c r="D48" s="17">
        <v>28.000874801178302</v>
      </c>
      <c r="E48" s="18">
        <v>115.94029724552195</v>
      </c>
      <c r="F48" s="18">
        <f t="shared" si="1"/>
        <v>255.80793675031418</v>
      </c>
      <c r="G48" s="6"/>
      <c r="H48" s="17">
        <v>70.209180404999671</v>
      </c>
      <c r="I48" s="17">
        <v>78.683945501137927</v>
      </c>
      <c r="J48" s="17">
        <v>39.695079544852</v>
      </c>
      <c r="K48" s="18">
        <v>142.317346224</v>
      </c>
      <c r="L48" s="17">
        <f t="shared" ref="L48" si="7">+SUM(H48:K48)</f>
        <v>330.90555167498962</v>
      </c>
      <c r="N48" s="17">
        <v>42.634419246535629</v>
      </c>
      <c r="O48" s="17">
        <v>62.61942317210513</v>
      </c>
      <c r="P48" s="17">
        <v>14.240375269841097</v>
      </c>
      <c r="Q48" s="18">
        <v>71.668723432910326</v>
      </c>
      <c r="R48" s="17">
        <f t="shared" ref="R48" si="8">+SUM(N48:Q48)</f>
        <v>191.16294112139218</v>
      </c>
      <c r="T48" s="17">
        <f t="shared" ref="T48" si="9">+B48+H48+N48</f>
        <v>168.84756444028758</v>
      </c>
      <c r="U48" s="17">
        <f t="shared" ref="U48" si="10">+C48+I48+O48</f>
        <v>197.16616858810471</v>
      </c>
      <c r="V48" s="17">
        <f t="shared" ref="V48" si="11">+D48+J48+P48</f>
        <v>81.936329615871401</v>
      </c>
      <c r="W48" s="18">
        <f t="shared" ref="W48" si="12">+E48+K48+Q48</f>
        <v>329.92636690243228</v>
      </c>
      <c r="X48" s="18">
        <f t="shared" ref="X48" si="13">+SUM(T48:W48)</f>
        <v>777.87642954669593</v>
      </c>
    </row>
    <row r="49" spans="1:24" x14ac:dyDescent="0.2">
      <c r="A49" s="16">
        <v>2026</v>
      </c>
      <c r="B49" s="17">
        <v>59.060540145134894</v>
      </c>
      <c r="C49" s="17">
        <v>57.053158824511094</v>
      </c>
      <c r="D49" s="17">
        <v>30.293078910537943</v>
      </c>
      <c r="E49" s="18">
        <v>118.39768842196126</v>
      </c>
      <c r="F49" s="18">
        <f t="shared" si="1"/>
        <v>264.80446630214522</v>
      </c>
      <c r="G49" s="6"/>
      <c r="H49" s="17">
        <v>84.713454174963786</v>
      </c>
      <c r="I49" s="17">
        <v>74.813487393446295</v>
      </c>
      <c r="J49" s="17">
        <v>39.470894466059953</v>
      </c>
      <c r="K49" s="18">
        <v>146.67981397552001</v>
      </c>
      <c r="L49" s="17">
        <f t="shared" ref="L49:L50" si="14">+SUM(H49:K49)</f>
        <v>345.67765000999003</v>
      </c>
      <c r="N49" s="17">
        <v>44.761898089664797</v>
      </c>
      <c r="O49" s="17">
        <v>56.183540969132125</v>
      </c>
      <c r="P49" s="17">
        <v>12.946571054744195</v>
      </c>
      <c r="Q49" s="18">
        <v>74.188326991098577</v>
      </c>
      <c r="R49" s="17">
        <f t="shared" ref="R49:R50" si="15">+SUM(N49:Q49)</f>
        <v>188.08033710463968</v>
      </c>
      <c r="T49" s="17">
        <f t="shared" ref="T49" si="16">+B49+H49+N49</f>
        <v>188.53589240976345</v>
      </c>
      <c r="U49" s="17">
        <f t="shared" ref="U49" si="17">+C49+I49+O49</f>
        <v>188.05018718708953</v>
      </c>
      <c r="V49" s="17">
        <f t="shared" ref="V49" si="18">+D49+J49+P49</f>
        <v>82.7105444313421</v>
      </c>
      <c r="W49" s="18">
        <f t="shared" ref="W49" si="19">+E49+K49+Q49</f>
        <v>339.26582938857985</v>
      </c>
      <c r="X49" s="18">
        <f t="shared" ref="X49:X50" si="20">+SUM(T49:W49)</f>
        <v>798.56245341677493</v>
      </c>
    </row>
    <row r="50" spans="1:24" x14ac:dyDescent="0.2">
      <c r="A50" s="16">
        <v>2027</v>
      </c>
      <c r="B50" s="17">
        <v>62.410010620383076</v>
      </c>
      <c r="C50" s="17">
        <v>54.682969935850529</v>
      </c>
      <c r="D50" s="17">
        <v>34.781292980875456</v>
      </c>
      <c r="E50" s="18">
        <v>118.61113431529594</v>
      </c>
      <c r="F50" s="18">
        <f t="shared" si="1"/>
        <v>270.48540785240505</v>
      </c>
      <c r="G50" s="6"/>
      <c r="H50" s="17">
        <v>95.695554543608836</v>
      </c>
      <c r="I50" s="17">
        <v>69.0101712812599</v>
      </c>
      <c r="J50" s="17">
        <v>38.560004194093452</v>
      </c>
      <c r="K50" s="18">
        <v>146.96428027097565</v>
      </c>
      <c r="L50" s="17">
        <f t="shared" si="14"/>
        <v>350.23001028993781</v>
      </c>
      <c r="N50" s="17">
        <v>46.662857833114401</v>
      </c>
      <c r="O50" s="17">
        <v>54.563757354903892</v>
      </c>
      <c r="P50" s="17">
        <v>12.476372170625698</v>
      </c>
      <c r="Q50" s="18">
        <v>74.043144355108168</v>
      </c>
      <c r="R50" s="17">
        <f t="shared" si="15"/>
        <v>187.74613171375216</v>
      </c>
      <c r="T50" s="17">
        <f t="shared" ref="T50" si="21">+B50+H50+N50</f>
        <v>204.76842299710631</v>
      </c>
      <c r="U50" s="17">
        <f t="shared" ref="U50" si="22">+C50+I50+O50</f>
        <v>178.25689857201431</v>
      </c>
      <c r="V50" s="17">
        <f t="shared" ref="V50" si="23">+D50+J50+P50</f>
        <v>85.817669345594595</v>
      </c>
      <c r="W50" s="18">
        <f t="shared" ref="W50" si="24">+E50+K50+Q50</f>
        <v>339.61855894137972</v>
      </c>
      <c r="X50" s="18">
        <f t="shared" si="20"/>
        <v>808.46154985609496</v>
      </c>
    </row>
    <row r="53" spans="1:24" ht="18" x14ac:dyDescent="0.25">
      <c r="B53" s="57" t="s">
        <v>4</v>
      </c>
      <c r="C53" s="57"/>
      <c r="D53" s="57"/>
      <c r="E53" s="57"/>
      <c r="F53" s="57"/>
      <c r="H53" s="57" t="s">
        <v>13</v>
      </c>
      <c r="I53" s="57"/>
      <c r="J53" s="57"/>
      <c r="K53" s="57"/>
      <c r="L53" s="57"/>
      <c r="N53" s="57" t="s">
        <v>14</v>
      </c>
      <c r="O53" s="57"/>
      <c r="P53" s="57"/>
      <c r="Q53" s="57"/>
      <c r="R53" s="57"/>
      <c r="T53" s="57" t="s">
        <v>15</v>
      </c>
      <c r="U53" s="57"/>
      <c r="V53" s="57"/>
      <c r="W53" s="57"/>
      <c r="X53" s="57"/>
    </row>
    <row r="55" spans="1:24" s="8" customFormat="1" ht="20.25" customHeight="1" x14ac:dyDescent="0.2">
      <c r="B55" s="27" t="s">
        <v>8</v>
      </c>
      <c r="C55" s="27" t="s">
        <v>9</v>
      </c>
      <c r="D55" s="27" t="s">
        <v>10</v>
      </c>
      <c r="E55" s="27" t="s">
        <v>11</v>
      </c>
      <c r="F55" s="27" t="s">
        <v>12</v>
      </c>
      <c r="H55" s="27" t="s">
        <v>8</v>
      </c>
      <c r="I55" s="27" t="s">
        <v>9</v>
      </c>
      <c r="J55" s="27" t="s">
        <v>10</v>
      </c>
      <c r="K55" s="27" t="s">
        <v>11</v>
      </c>
      <c r="L55" s="27" t="s">
        <v>12</v>
      </c>
      <c r="N55" s="27" t="s">
        <v>8</v>
      </c>
      <c r="O55" s="27" t="s">
        <v>9</v>
      </c>
      <c r="P55" s="27" t="s">
        <v>10</v>
      </c>
      <c r="Q55" s="27" t="s">
        <v>11</v>
      </c>
      <c r="R55" s="27" t="s">
        <v>12</v>
      </c>
      <c r="T55" s="27" t="s">
        <v>8</v>
      </c>
      <c r="U55" s="27" t="s">
        <v>9</v>
      </c>
      <c r="V55" s="27" t="s">
        <v>10</v>
      </c>
      <c r="W55" s="27" t="s">
        <v>11</v>
      </c>
      <c r="X55" s="27" t="s">
        <v>12</v>
      </c>
    </row>
    <row r="56" spans="1:24" x14ac:dyDescent="0.2">
      <c r="A56">
        <v>2008</v>
      </c>
      <c r="B56" s="7">
        <f t="shared" ref="B56:E74" si="25">+B31</f>
        <v>84.580747149299242</v>
      </c>
      <c r="C56" s="7">
        <f t="shared" si="25"/>
        <v>84.296215413897954</v>
      </c>
      <c r="D56" s="7">
        <f t="shared" si="25"/>
        <v>35.92565996384284</v>
      </c>
      <c r="E56" s="7">
        <f t="shared" si="25"/>
        <v>81.418185915492955</v>
      </c>
      <c r="F56" s="7">
        <f>+SUM(B56:E56)</f>
        <v>286.22080844253298</v>
      </c>
      <c r="H56" s="7">
        <f t="shared" ref="H56:K74" si="26">+H31*$I$4/100</f>
        <v>68.316758061521071</v>
      </c>
      <c r="I56" s="7">
        <f t="shared" si="26"/>
        <v>80.663252494996712</v>
      </c>
      <c r="J56" s="7">
        <f t="shared" si="26"/>
        <v>27.778415777802124</v>
      </c>
      <c r="K56" s="7">
        <f t="shared" si="26"/>
        <v>126.6331798710798</v>
      </c>
      <c r="L56" s="7">
        <f>+SUM(H56:K56)</f>
        <v>303.39160620539968</v>
      </c>
      <c r="N56" s="7">
        <f t="shared" ref="N56:Q74" si="27">+N31*$O$4/100</f>
        <v>64.819836467894632</v>
      </c>
      <c r="O56" s="7">
        <f t="shared" si="27"/>
        <v>201.97302878038172</v>
      </c>
      <c r="P56" s="7">
        <f t="shared" si="27"/>
        <v>23.665644864722015</v>
      </c>
      <c r="Q56" s="7">
        <f t="shared" si="27"/>
        <v>88.469719350704224</v>
      </c>
      <c r="R56" s="7">
        <f>+SUM(N56:Q56)</f>
        <v>378.92822946370262</v>
      </c>
      <c r="T56" s="7">
        <f t="shared" ref="T56:W71" si="28">+B56+H56+N56</f>
        <v>217.71734167871494</v>
      </c>
      <c r="U56" s="7">
        <f t="shared" si="28"/>
        <v>366.93249668927638</v>
      </c>
      <c r="V56" s="7">
        <f t="shared" si="28"/>
        <v>87.369720606366982</v>
      </c>
      <c r="W56" s="7">
        <f t="shared" si="28"/>
        <v>296.521085137277</v>
      </c>
      <c r="X56" s="7">
        <f>+SUM(T56:W56)</f>
        <v>968.5406441116354</v>
      </c>
    </row>
    <row r="57" spans="1:24" x14ac:dyDescent="0.2">
      <c r="A57">
        <v>2009</v>
      </c>
      <c r="B57" s="7">
        <f t="shared" si="25"/>
        <v>61.152019923680335</v>
      </c>
      <c r="C57" s="7">
        <f t="shared" si="25"/>
        <v>87.912384430468776</v>
      </c>
      <c r="D57" s="7">
        <f t="shared" si="25"/>
        <v>34.797089618404399</v>
      </c>
      <c r="E57" s="7">
        <f t="shared" si="25"/>
        <v>93.999855348837201</v>
      </c>
      <c r="F57" s="7">
        <f t="shared" ref="F57:F69" si="29">+SUM(B57:E57)</f>
        <v>277.86134932139066</v>
      </c>
      <c r="H57" s="7">
        <f t="shared" si="26"/>
        <v>51.926051479253061</v>
      </c>
      <c r="I57" s="7">
        <f t="shared" si="26"/>
        <v>71.820475439213567</v>
      </c>
      <c r="J57" s="7">
        <f t="shared" si="26"/>
        <v>26.622514132513423</v>
      </c>
      <c r="K57" s="7">
        <f t="shared" si="26"/>
        <v>127.5381372307907</v>
      </c>
      <c r="L57" s="7">
        <f t="shared" ref="L57:L72" si="30">+SUM(H57:K57)</f>
        <v>277.90717828177077</v>
      </c>
      <c r="N57" s="7">
        <f t="shared" si="27"/>
        <v>39.519390684287899</v>
      </c>
      <c r="O57" s="7">
        <f t="shared" si="27"/>
        <v>186.9494135303926</v>
      </c>
      <c r="P57" s="7">
        <f t="shared" si="27"/>
        <v>24.414959062149777</v>
      </c>
      <c r="Q57" s="7">
        <f t="shared" si="27"/>
        <v>81.227388355813957</v>
      </c>
      <c r="R57" s="7">
        <f t="shared" ref="R57:R72" si="31">+SUM(N57:Q57)</f>
        <v>332.11115163264424</v>
      </c>
      <c r="T57" s="7">
        <f t="shared" si="28"/>
        <v>152.59746208722129</v>
      </c>
      <c r="U57" s="7">
        <f t="shared" si="28"/>
        <v>346.68227340007491</v>
      </c>
      <c r="V57" s="7">
        <f t="shared" si="28"/>
        <v>85.834562813067606</v>
      </c>
      <c r="W57" s="7">
        <f t="shared" si="28"/>
        <v>302.76538093544184</v>
      </c>
      <c r="X57" s="7">
        <f t="shared" ref="X57:X71" si="32">+SUM(T57:W57)</f>
        <v>887.87967923580561</v>
      </c>
    </row>
    <row r="58" spans="1:24" x14ac:dyDescent="0.2">
      <c r="A58">
        <v>2010</v>
      </c>
      <c r="B58" s="7">
        <f t="shared" si="25"/>
        <v>46.810502338187014</v>
      </c>
      <c r="C58" s="7">
        <f t="shared" si="25"/>
        <v>77.169794891136789</v>
      </c>
      <c r="D58" s="7">
        <f t="shared" si="25"/>
        <v>30.259551801963863</v>
      </c>
      <c r="E58" s="7">
        <f t="shared" si="25"/>
        <v>92.20046720510895</v>
      </c>
      <c r="F58" s="7">
        <f t="shared" si="29"/>
        <v>246.4403162363966</v>
      </c>
      <c r="H58" s="7">
        <f t="shared" si="26"/>
        <v>54.477637035454052</v>
      </c>
      <c r="I58" s="7">
        <f t="shared" si="26"/>
        <v>58.043882379387156</v>
      </c>
      <c r="J58" s="7">
        <f t="shared" si="26"/>
        <v>27.767259925046524</v>
      </c>
      <c r="K58" s="7">
        <f t="shared" si="26"/>
        <v>118.13547088571001</v>
      </c>
      <c r="L58" s="7">
        <f t="shared" si="30"/>
        <v>258.42425022559775</v>
      </c>
      <c r="N58" s="7">
        <f t="shared" si="27"/>
        <v>27.149611567897388</v>
      </c>
      <c r="O58" s="7">
        <f t="shared" si="27"/>
        <v>122.42631170098481</v>
      </c>
      <c r="P58" s="7">
        <f t="shared" si="27"/>
        <v>28.953758236502207</v>
      </c>
      <c r="Q58" s="7">
        <f t="shared" si="27"/>
        <v>85.274336495116458</v>
      </c>
      <c r="R58" s="7">
        <f t="shared" si="31"/>
        <v>263.80401800050089</v>
      </c>
      <c r="T58" s="7">
        <f t="shared" si="28"/>
        <v>128.43775094153844</v>
      </c>
      <c r="U58" s="7">
        <f t="shared" si="28"/>
        <v>257.63998897150873</v>
      </c>
      <c r="V58" s="7">
        <f t="shared" si="28"/>
        <v>86.980569963512593</v>
      </c>
      <c r="W58" s="7">
        <f t="shared" si="28"/>
        <v>295.61027458593543</v>
      </c>
      <c r="X58" s="7">
        <f t="shared" si="32"/>
        <v>768.66858446249512</v>
      </c>
    </row>
    <row r="59" spans="1:24" x14ac:dyDescent="0.2">
      <c r="A59">
        <v>2011</v>
      </c>
      <c r="B59" s="7">
        <f t="shared" si="25"/>
        <v>61.865940646823084</v>
      </c>
      <c r="C59" s="7">
        <f t="shared" si="25"/>
        <v>75.012120344043396</v>
      </c>
      <c r="D59" s="7">
        <f t="shared" si="25"/>
        <v>32.39436772425119</v>
      </c>
      <c r="E59" s="7">
        <f t="shared" si="25"/>
        <v>93.029888617021285</v>
      </c>
      <c r="F59" s="7">
        <f t="shared" si="29"/>
        <v>262.30231733213895</v>
      </c>
      <c r="H59" s="7">
        <f t="shared" si="26"/>
        <v>72.189593288135114</v>
      </c>
      <c r="I59" s="7">
        <f t="shared" si="26"/>
        <v>63.198056827775034</v>
      </c>
      <c r="J59" s="7">
        <f t="shared" si="26"/>
        <v>32.958108769126454</v>
      </c>
      <c r="K59" s="7">
        <f t="shared" si="26"/>
        <v>108.17114186765957</v>
      </c>
      <c r="L59" s="7">
        <f t="shared" si="30"/>
        <v>276.51690075269619</v>
      </c>
      <c r="N59" s="7">
        <f t="shared" si="27"/>
        <v>40.838814491464632</v>
      </c>
      <c r="O59" s="7">
        <f t="shared" si="27"/>
        <v>105.80570167941116</v>
      </c>
      <c r="P59" s="7">
        <f t="shared" si="27"/>
        <v>33.530947997370262</v>
      </c>
      <c r="Q59" s="7">
        <f t="shared" si="27"/>
        <v>89.615204217446802</v>
      </c>
      <c r="R59" s="7">
        <f t="shared" si="31"/>
        <v>269.79066838569281</v>
      </c>
      <c r="T59" s="7">
        <f t="shared" si="28"/>
        <v>174.89434842642282</v>
      </c>
      <c r="U59" s="7">
        <f t="shared" si="28"/>
        <v>244.01587885122959</v>
      </c>
      <c r="V59" s="7">
        <f t="shared" si="28"/>
        <v>98.883424490747913</v>
      </c>
      <c r="W59" s="7">
        <f t="shared" si="28"/>
        <v>290.81623470212764</v>
      </c>
      <c r="X59" s="7">
        <f t="shared" si="32"/>
        <v>808.60988647052795</v>
      </c>
    </row>
    <row r="60" spans="1:24" x14ac:dyDescent="0.2">
      <c r="A60">
        <v>2012</v>
      </c>
      <c r="B60" s="7">
        <f t="shared" si="25"/>
        <v>77.875658545488633</v>
      </c>
      <c r="C60" s="7">
        <f t="shared" si="25"/>
        <v>79.632327697002452</v>
      </c>
      <c r="D60" s="7">
        <f t="shared" si="25"/>
        <v>30.351754621195695</v>
      </c>
      <c r="E60" s="7">
        <f t="shared" si="25"/>
        <v>81.908536471428548</v>
      </c>
      <c r="F60" s="7">
        <f t="shared" si="29"/>
        <v>269.76827733511533</v>
      </c>
      <c r="H60" s="7">
        <f t="shared" si="26"/>
        <v>78.440436819305489</v>
      </c>
      <c r="I60" s="7">
        <f t="shared" si="26"/>
        <v>77.648256367789969</v>
      </c>
      <c r="J60" s="7">
        <f t="shared" si="26"/>
        <v>30.643889270796848</v>
      </c>
      <c r="K60" s="7">
        <f t="shared" si="26"/>
        <v>121.45324251569356</v>
      </c>
      <c r="L60" s="7">
        <f t="shared" si="30"/>
        <v>308.18582497358585</v>
      </c>
      <c r="N60" s="7">
        <f t="shared" si="27"/>
        <v>47.401727186166454</v>
      </c>
      <c r="O60" s="7">
        <f t="shared" si="27"/>
        <v>105.83028613157794</v>
      </c>
      <c r="P60" s="7">
        <f t="shared" si="27"/>
        <v>35.502444119975259</v>
      </c>
      <c r="Q60" s="7">
        <f t="shared" si="27"/>
        <v>101.3903268757764</v>
      </c>
      <c r="R60" s="7">
        <f t="shared" si="31"/>
        <v>290.12478431349604</v>
      </c>
      <c r="T60" s="7">
        <f t="shared" si="28"/>
        <v>203.71782255096059</v>
      </c>
      <c r="U60" s="7">
        <f t="shared" si="28"/>
        <v>263.11087019637034</v>
      </c>
      <c r="V60" s="7">
        <f t="shared" si="28"/>
        <v>96.498088011967809</v>
      </c>
      <c r="W60" s="7">
        <f t="shared" si="28"/>
        <v>304.75210586289847</v>
      </c>
      <c r="X60" s="7">
        <f t="shared" si="32"/>
        <v>868.07888662219727</v>
      </c>
    </row>
    <row r="61" spans="1:24" x14ac:dyDescent="0.2">
      <c r="A61">
        <v>2013</v>
      </c>
      <c r="B61" s="7">
        <f t="shared" si="25"/>
        <v>85.697392267011239</v>
      </c>
      <c r="C61" s="7">
        <f t="shared" si="25"/>
        <v>75.73982797408641</v>
      </c>
      <c r="D61" s="7">
        <f t="shared" si="25"/>
        <v>31.138401561453225</v>
      </c>
      <c r="E61" s="7">
        <f t="shared" si="25"/>
        <v>86.181544780684092</v>
      </c>
      <c r="F61" s="7">
        <f t="shared" si="29"/>
        <v>278.75716658323495</v>
      </c>
      <c r="H61" s="7">
        <f t="shared" si="26"/>
        <v>79.881364333841532</v>
      </c>
      <c r="I61" s="7">
        <f t="shared" si="26"/>
        <v>72.805162689704702</v>
      </c>
      <c r="J61" s="7">
        <f t="shared" si="26"/>
        <v>29.299436432863978</v>
      </c>
      <c r="K61" s="7">
        <f t="shared" si="26"/>
        <v>108.99821194680082</v>
      </c>
      <c r="L61" s="7">
        <f t="shared" si="30"/>
        <v>290.98417540321105</v>
      </c>
      <c r="N61" s="7">
        <f t="shared" si="27"/>
        <v>37.060731303919461</v>
      </c>
      <c r="O61" s="7">
        <f t="shared" si="27"/>
        <v>99.331362508851612</v>
      </c>
      <c r="P61" s="7">
        <f t="shared" si="27"/>
        <v>38.536670991313656</v>
      </c>
      <c r="Q61" s="7">
        <f t="shared" si="27"/>
        <v>106.28058892032193</v>
      </c>
      <c r="R61" s="7">
        <f t="shared" si="31"/>
        <v>281.20935372440664</v>
      </c>
      <c r="T61" s="7">
        <f t="shared" si="28"/>
        <v>202.63948790477224</v>
      </c>
      <c r="U61" s="7">
        <f>+C61+I61+O61</f>
        <v>247.87635317264272</v>
      </c>
      <c r="V61" s="7">
        <f t="shared" si="28"/>
        <v>98.974508985630862</v>
      </c>
      <c r="W61" s="7">
        <f t="shared" si="28"/>
        <v>301.46034564780683</v>
      </c>
      <c r="X61" s="7">
        <f t="shared" si="32"/>
        <v>850.95069571085264</v>
      </c>
    </row>
    <row r="62" spans="1:24" x14ac:dyDescent="0.2">
      <c r="A62">
        <v>2014</v>
      </c>
      <c r="B62" s="7">
        <f t="shared" si="25"/>
        <v>86.533033600767951</v>
      </c>
      <c r="C62" s="7">
        <f t="shared" si="25"/>
        <v>68.61302307156808</v>
      </c>
      <c r="D62" s="7">
        <f t="shared" si="25"/>
        <v>33.035216711264248</v>
      </c>
      <c r="E62" s="7">
        <f t="shared" si="25"/>
        <v>100.24717168928571</v>
      </c>
      <c r="F62" s="7">
        <f t="shared" si="29"/>
        <v>288.42844507288601</v>
      </c>
      <c r="H62" s="7">
        <f t="shared" si="26"/>
        <v>94.682951320217455</v>
      </c>
      <c r="I62" s="7">
        <f t="shared" si="26"/>
        <v>66.399132833597363</v>
      </c>
      <c r="J62" s="7">
        <f t="shared" si="26"/>
        <v>35.616025194876308</v>
      </c>
      <c r="K62" s="7">
        <f t="shared" si="26"/>
        <v>115.44902743847967</v>
      </c>
      <c r="L62" s="7">
        <f t="shared" si="30"/>
        <v>312.14713678717078</v>
      </c>
      <c r="N62" s="7">
        <f t="shared" si="27"/>
        <v>31.90805559845996</v>
      </c>
      <c r="O62" s="7">
        <f t="shared" si="27"/>
        <v>97.509301538042521</v>
      </c>
      <c r="P62" s="7">
        <f t="shared" si="27"/>
        <v>41.760366671359314</v>
      </c>
      <c r="Q62" s="7">
        <f t="shared" si="27"/>
        <v>94.203630205242462</v>
      </c>
      <c r="R62" s="7">
        <f t="shared" si="31"/>
        <v>265.38135401310427</v>
      </c>
      <c r="T62" s="7">
        <f t="shared" si="28"/>
        <v>213.12404051944537</v>
      </c>
      <c r="U62" s="7">
        <f t="shared" si="28"/>
        <v>232.52145744320796</v>
      </c>
      <c r="V62" s="7">
        <f t="shared" si="28"/>
        <v>110.41160857749986</v>
      </c>
      <c r="W62" s="7">
        <f t="shared" si="28"/>
        <v>309.89982933300786</v>
      </c>
      <c r="X62" s="7">
        <f t="shared" si="32"/>
        <v>865.956935873161</v>
      </c>
    </row>
    <row r="63" spans="1:24" x14ac:dyDescent="0.2">
      <c r="A63">
        <v>2015</v>
      </c>
      <c r="B63" s="7">
        <f t="shared" si="25"/>
        <v>78.509670739059928</v>
      </c>
      <c r="C63" s="7">
        <f t="shared" si="25"/>
        <v>67.597795894691785</v>
      </c>
      <c r="D63" s="7">
        <f t="shared" si="25"/>
        <v>37.721166353390032</v>
      </c>
      <c r="E63" s="7">
        <f t="shared" si="25"/>
        <v>108.89986796293437</v>
      </c>
      <c r="F63" s="7">
        <f t="shared" si="29"/>
        <v>292.72850095007607</v>
      </c>
      <c r="G63" s="6"/>
      <c r="H63" s="7">
        <f t="shared" si="26"/>
        <v>114.96253265795109</v>
      </c>
      <c r="I63" s="7">
        <f t="shared" si="26"/>
        <v>63.386292294361709</v>
      </c>
      <c r="J63" s="7">
        <f t="shared" si="26"/>
        <v>43.146645800080698</v>
      </c>
      <c r="K63" s="7">
        <f t="shared" si="26"/>
        <v>115.60938747343629</v>
      </c>
      <c r="L63" s="7">
        <f t="shared" si="30"/>
        <v>337.10485822582979</v>
      </c>
      <c r="N63" s="7">
        <f t="shared" si="27"/>
        <v>44.874855817711058</v>
      </c>
      <c r="O63" s="7">
        <f t="shared" si="27"/>
        <v>97.355690448687255</v>
      </c>
      <c r="P63" s="7">
        <f t="shared" si="27"/>
        <v>36.171668874943094</v>
      </c>
      <c r="Q63" s="7">
        <f t="shared" si="27"/>
        <v>110.16212636657851</v>
      </c>
      <c r="R63" s="7">
        <f t="shared" si="31"/>
        <v>288.56434150791989</v>
      </c>
      <c r="T63" s="7">
        <f t="shared" si="28"/>
        <v>238.34705921472207</v>
      </c>
      <c r="U63" s="7">
        <f t="shared" si="28"/>
        <v>228.33977863774075</v>
      </c>
      <c r="V63" s="7">
        <f t="shared" si="28"/>
        <v>117.03948102841383</v>
      </c>
      <c r="W63" s="7">
        <f t="shared" si="28"/>
        <v>334.67138180294916</v>
      </c>
      <c r="X63" s="7">
        <f t="shared" si="32"/>
        <v>918.39770068382586</v>
      </c>
    </row>
    <row r="64" spans="1:24" x14ac:dyDescent="0.2">
      <c r="A64">
        <v>2016</v>
      </c>
      <c r="B64" s="7">
        <f t="shared" si="25"/>
        <v>86.062832807521346</v>
      </c>
      <c r="C64" s="7">
        <f t="shared" si="25"/>
        <v>69.098784318359691</v>
      </c>
      <c r="D64" s="7">
        <f t="shared" si="25"/>
        <v>39.831978275237418</v>
      </c>
      <c r="E64" s="7">
        <f t="shared" si="25"/>
        <v>110.06971146774191</v>
      </c>
      <c r="F64" s="7">
        <f t="shared" si="29"/>
        <v>305.06330686886037</v>
      </c>
      <c r="H64" s="7">
        <f t="shared" si="26"/>
        <v>145.46163442926397</v>
      </c>
      <c r="I64" s="7">
        <f t="shared" si="26"/>
        <v>64.017641946109009</v>
      </c>
      <c r="J64" s="7">
        <f t="shared" si="26"/>
        <v>43.702794410526764</v>
      </c>
      <c r="K64" s="7">
        <f t="shared" si="26"/>
        <v>117.28160180432637</v>
      </c>
      <c r="L64" s="7">
        <f t="shared" si="30"/>
        <v>370.46367259022611</v>
      </c>
      <c r="N64" s="7">
        <f t="shared" si="27"/>
        <v>64.107561493667561</v>
      </c>
      <c r="O64" s="7">
        <f t="shared" si="27"/>
        <v>97.700378821165728</v>
      </c>
      <c r="P64" s="7">
        <f t="shared" si="27"/>
        <v>32.801352143224953</v>
      </c>
      <c r="Q64" s="7">
        <f t="shared" si="27"/>
        <v>110.13559162504167</v>
      </c>
      <c r="R64" s="7">
        <f t="shared" si="31"/>
        <v>304.74488408309992</v>
      </c>
      <c r="T64" s="7">
        <f t="shared" si="28"/>
        <v>295.63202873045287</v>
      </c>
      <c r="U64" s="7">
        <f t="shared" si="28"/>
        <v>230.81680508563443</v>
      </c>
      <c r="V64" s="7">
        <f t="shared" si="28"/>
        <v>116.33612482898914</v>
      </c>
      <c r="W64" s="7">
        <f t="shared" si="28"/>
        <v>337.48690489710998</v>
      </c>
      <c r="X64" s="7">
        <f t="shared" si="32"/>
        <v>980.27186354218634</v>
      </c>
    </row>
    <row r="65" spans="1:26" x14ac:dyDescent="0.2">
      <c r="A65">
        <v>2017</v>
      </c>
      <c r="B65" s="7">
        <f t="shared" si="25"/>
        <v>104.33784329823534</v>
      </c>
      <c r="C65" s="7">
        <f t="shared" si="25"/>
        <v>71.862195862856822</v>
      </c>
      <c r="D65" s="7">
        <f t="shared" si="25"/>
        <v>36.929298125564308</v>
      </c>
      <c r="E65" s="7">
        <f t="shared" si="25"/>
        <v>111.14156209238853</v>
      </c>
      <c r="F65" s="7">
        <f t="shared" si="29"/>
        <v>324.27089937904498</v>
      </c>
      <c r="H65" s="7">
        <f t="shared" si="26"/>
        <v>179.00260793620046</v>
      </c>
      <c r="I65" s="7">
        <f t="shared" si="26"/>
        <v>74.765637755154501</v>
      </c>
      <c r="J65" s="7">
        <f t="shared" si="26"/>
        <v>49.462459364127341</v>
      </c>
      <c r="K65" s="7">
        <f t="shared" si="26"/>
        <v>120.41087425722664</v>
      </c>
      <c r="L65" s="7">
        <f t="shared" si="30"/>
        <v>423.64157931270893</v>
      </c>
      <c r="N65" s="7">
        <f t="shared" si="27"/>
        <v>84.758317156144244</v>
      </c>
      <c r="O65" s="7">
        <f t="shared" si="27"/>
        <v>105.0375380248918</v>
      </c>
      <c r="P65" s="7">
        <f t="shared" si="27"/>
        <v>32.474623436810681</v>
      </c>
      <c r="Q65" s="7">
        <f t="shared" si="27"/>
        <v>97.091122541515674</v>
      </c>
      <c r="R65" s="7">
        <f t="shared" si="31"/>
        <v>319.36160115936241</v>
      </c>
      <c r="T65" s="7">
        <f t="shared" si="28"/>
        <v>368.09876839058006</v>
      </c>
      <c r="U65" s="7">
        <f t="shared" si="28"/>
        <v>251.66537164290312</v>
      </c>
      <c r="V65" s="7">
        <f t="shared" si="28"/>
        <v>118.86638092650233</v>
      </c>
      <c r="W65" s="7">
        <f t="shared" si="28"/>
        <v>328.64355889113085</v>
      </c>
      <c r="X65" s="7">
        <f t="shared" si="32"/>
        <v>1067.2740798511163</v>
      </c>
    </row>
    <row r="66" spans="1:26" x14ac:dyDescent="0.2">
      <c r="A66">
        <v>2018</v>
      </c>
      <c r="B66" s="7">
        <f t="shared" si="25"/>
        <v>103.8105839361583</v>
      </c>
      <c r="C66" s="7">
        <f t="shared" si="25"/>
        <v>71.397914788853683</v>
      </c>
      <c r="D66" s="7">
        <f t="shared" si="25"/>
        <v>36.3697904004961</v>
      </c>
      <c r="E66" s="7">
        <f t="shared" si="25"/>
        <v>117.15675860642955</v>
      </c>
      <c r="F66" s="7">
        <f t="shared" si="29"/>
        <v>328.73504773193758</v>
      </c>
      <c r="G66" s="11"/>
      <c r="H66" s="7">
        <f t="shared" si="26"/>
        <v>175.10509760061461</v>
      </c>
      <c r="I66" s="7">
        <f t="shared" si="26"/>
        <v>75.053268529364416</v>
      </c>
      <c r="J66" s="7">
        <f t="shared" si="26"/>
        <v>55.743744662441237</v>
      </c>
      <c r="K66" s="7">
        <f t="shared" si="26"/>
        <v>128.1639533080492</v>
      </c>
      <c r="L66" s="7">
        <f t="shared" si="30"/>
        <v>434.06606410046948</v>
      </c>
      <c r="N66" s="7">
        <f t="shared" si="27"/>
        <v>93.256366997366385</v>
      </c>
      <c r="O66" s="7">
        <f t="shared" si="27"/>
        <v>98.848629619516345</v>
      </c>
      <c r="P66" s="7">
        <f t="shared" si="27"/>
        <v>32.391298868942336</v>
      </c>
      <c r="Q66" s="7">
        <f t="shared" si="27"/>
        <v>100.31532920888469</v>
      </c>
      <c r="R66" s="7">
        <f t="shared" si="31"/>
        <v>324.81162469470974</v>
      </c>
      <c r="T66" s="7">
        <f t="shared" si="28"/>
        <v>372.17204853413932</v>
      </c>
      <c r="U66" s="7">
        <f t="shared" si="28"/>
        <v>245.29981293773446</v>
      </c>
      <c r="V66" s="7">
        <f t="shared" si="28"/>
        <v>124.50483393187966</v>
      </c>
      <c r="W66" s="7">
        <f t="shared" si="28"/>
        <v>345.63604112336344</v>
      </c>
      <c r="X66" s="7">
        <f t="shared" si="32"/>
        <v>1087.6127365271168</v>
      </c>
    </row>
    <row r="67" spans="1:26" x14ac:dyDescent="0.2">
      <c r="A67">
        <v>2019</v>
      </c>
      <c r="B67" s="7">
        <f t="shared" si="25"/>
        <v>96.868015155966248</v>
      </c>
      <c r="C67" s="7">
        <f t="shared" si="25"/>
        <v>71.922555639355807</v>
      </c>
      <c r="D67" s="7">
        <f t="shared" si="25"/>
        <v>41.130062074036097</v>
      </c>
      <c r="E67" s="7">
        <f t="shared" si="25"/>
        <v>125.58424557596578</v>
      </c>
      <c r="F67" s="7">
        <f t="shared" si="29"/>
        <v>335.50487844532393</v>
      </c>
      <c r="G67" s="11"/>
      <c r="H67" s="7">
        <f t="shared" si="26"/>
        <v>147.87568160912505</v>
      </c>
      <c r="I67" s="7">
        <f t="shared" si="26"/>
        <v>83.783192929607551</v>
      </c>
      <c r="J67" s="7">
        <f t="shared" si="26"/>
        <v>59.228453157785779</v>
      </c>
      <c r="K67" s="7">
        <f t="shared" si="26"/>
        <v>139.08542823395189</v>
      </c>
      <c r="L67" s="7">
        <f t="shared" si="30"/>
        <v>429.97275593047027</v>
      </c>
      <c r="N67" s="7">
        <f t="shared" si="27"/>
        <v>112.6214885995052</v>
      </c>
      <c r="O67" s="7">
        <f t="shared" si="27"/>
        <v>98.671916414264331</v>
      </c>
      <c r="P67" s="7">
        <f t="shared" si="27"/>
        <v>30.754740396713384</v>
      </c>
      <c r="Q67" s="7">
        <f t="shared" si="27"/>
        <v>98.929232362416812</v>
      </c>
      <c r="R67" s="7">
        <f t="shared" si="31"/>
        <v>340.97737777289973</v>
      </c>
      <c r="T67" s="7">
        <f t="shared" si="28"/>
        <v>357.36518536459653</v>
      </c>
      <c r="U67" s="7">
        <f t="shared" si="28"/>
        <v>254.3776649832277</v>
      </c>
      <c r="V67" s="7">
        <f t="shared" si="28"/>
        <v>131.11325562853526</v>
      </c>
      <c r="W67" s="7">
        <f t="shared" si="28"/>
        <v>363.59890617233447</v>
      </c>
      <c r="X67" s="7">
        <f t="shared" si="32"/>
        <v>1106.4550121486941</v>
      </c>
    </row>
    <row r="68" spans="1:26" x14ac:dyDescent="0.2">
      <c r="A68">
        <v>2020</v>
      </c>
      <c r="B68" s="7">
        <f t="shared" si="25"/>
        <v>91.436025088016493</v>
      </c>
      <c r="C68" s="7">
        <f t="shared" si="25"/>
        <v>67.782407304079243</v>
      </c>
      <c r="D68" s="7">
        <f t="shared" si="25"/>
        <v>46.222481870704542</v>
      </c>
      <c r="E68" s="7">
        <f t="shared" si="25"/>
        <v>124.54580976866784</v>
      </c>
      <c r="F68" s="7">
        <f t="shared" si="29"/>
        <v>329.9867240314681</v>
      </c>
      <c r="G68" s="11"/>
      <c r="H68" s="7">
        <f t="shared" si="26"/>
        <v>139.72189132448926</v>
      </c>
      <c r="I68" s="7">
        <f t="shared" si="26"/>
        <v>89.686394893658829</v>
      </c>
      <c r="J68" s="7">
        <f t="shared" si="26"/>
        <v>60.367209257382584</v>
      </c>
      <c r="K68" s="7">
        <f t="shared" si="26"/>
        <v>152.5596149784912</v>
      </c>
      <c r="L68" s="7">
        <f t="shared" si="30"/>
        <v>442.33511045402184</v>
      </c>
      <c r="N68" s="7">
        <f t="shared" si="27"/>
        <v>121.17577093484782</v>
      </c>
      <c r="O68" s="7">
        <f t="shared" si="27"/>
        <v>97.833057310868369</v>
      </c>
      <c r="P68" s="7">
        <f t="shared" si="27"/>
        <v>30.008752059456302</v>
      </c>
      <c r="Q68" s="7">
        <f t="shared" si="27"/>
        <v>104.96815942557697</v>
      </c>
      <c r="R68" s="7">
        <f t="shared" si="31"/>
        <v>353.98573973074946</v>
      </c>
      <c r="T68" s="7">
        <f t="shared" si="28"/>
        <v>352.33368734735359</v>
      </c>
      <c r="U68" s="7">
        <f t="shared" si="28"/>
        <v>255.30185950860641</v>
      </c>
      <c r="V68" s="7">
        <f t="shared" si="28"/>
        <v>136.59844318754344</v>
      </c>
      <c r="W68" s="7">
        <f t="shared" si="28"/>
        <v>382.07358417273599</v>
      </c>
      <c r="X68" s="7">
        <f t="shared" si="32"/>
        <v>1126.3075742162396</v>
      </c>
    </row>
    <row r="69" spans="1:26" x14ac:dyDescent="0.2">
      <c r="A69">
        <v>2021</v>
      </c>
      <c r="B69" s="7">
        <f t="shared" si="25"/>
        <v>89.169992360123572</v>
      </c>
      <c r="C69" s="7">
        <f t="shared" si="25"/>
        <v>68.203156706007704</v>
      </c>
      <c r="D69" s="7">
        <f t="shared" si="25"/>
        <v>43.841486426577582</v>
      </c>
      <c r="E69" s="7">
        <f t="shared" si="25"/>
        <v>121.51038439416763</v>
      </c>
      <c r="F69" s="7">
        <f t="shared" si="29"/>
        <v>322.72501988687645</v>
      </c>
      <c r="G69" s="11"/>
      <c r="H69" s="7">
        <f t="shared" si="26"/>
        <v>156.60346133068708</v>
      </c>
      <c r="I69" s="7">
        <f t="shared" si="26"/>
        <v>87.765749681910705</v>
      </c>
      <c r="J69" s="7">
        <f t="shared" si="26"/>
        <v>61.546311560826723</v>
      </c>
      <c r="K69" s="7">
        <f t="shared" si="26"/>
        <v>136.84943506835012</v>
      </c>
      <c r="L69" s="7">
        <f t="shared" si="30"/>
        <v>442.76495764177457</v>
      </c>
      <c r="N69" s="7">
        <f t="shared" si="27"/>
        <v>115.93620552639283</v>
      </c>
      <c r="O69" s="7">
        <f t="shared" si="27"/>
        <v>113.6888049476522</v>
      </c>
      <c r="P69" s="7">
        <f t="shared" si="27"/>
        <v>30.117499209134689</v>
      </c>
      <c r="Q69" s="7">
        <f t="shared" si="27"/>
        <v>102.57551945499799</v>
      </c>
      <c r="R69" s="7">
        <f t="shared" si="31"/>
        <v>362.31802913817774</v>
      </c>
      <c r="T69" s="7">
        <f>+B69+H69+N69</f>
        <v>361.70965921720347</v>
      </c>
      <c r="U69" s="7">
        <f t="shared" si="28"/>
        <v>269.65771133557064</v>
      </c>
      <c r="V69" s="7">
        <f t="shared" si="28"/>
        <v>135.50529719653898</v>
      </c>
      <c r="W69" s="7">
        <f t="shared" si="28"/>
        <v>360.93533891751576</v>
      </c>
      <c r="X69" s="7">
        <f t="shared" si="32"/>
        <v>1127.808006666829</v>
      </c>
    </row>
    <row r="70" spans="1:26" x14ac:dyDescent="0.2">
      <c r="A70">
        <v>2022</v>
      </c>
      <c r="B70" s="7">
        <f t="shared" si="25"/>
        <v>92.097344559378797</v>
      </c>
      <c r="C70" s="7">
        <f t="shared" si="25"/>
        <v>76.248136166684503</v>
      </c>
      <c r="D70" s="7">
        <f t="shared" si="25"/>
        <v>36.602802524029727</v>
      </c>
      <c r="E70" s="7">
        <f t="shared" si="25"/>
        <v>118.29136298844981</v>
      </c>
      <c r="F70" s="7">
        <f>+SUM(B70:E70)</f>
        <v>323.23964623854283</v>
      </c>
      <c r="G70" s="11"/>
      <c r="H70" s="7">
        <f t="shared" si="26"/>
        <v>184.47767924127166</v>
      </c>
      <c r="I70" s="7">
        <f t="shared" si="26"/>
        <v>108.66403726100587</v>
      </c>
      <c r="J70" s="7">
        <f t="shared" si="26"/>
        <v>59.479319510359097</v>
      </c>
      <c r="K70" s="7">
        <f t="shared" si="26"/>
        <v>132.46070878422665</v>
      </c>
      <c r="L70" s="7">
        <f t="shared" si="30"/>
        <v>485.08174479686329</v>
      </c>
      <c r="N70" s="7">
        <f t="shared" si="27"/>
        <v>121.7859949092615</v>
      </c>
      <c r="O70" s="7">
        <f t="shared" si="27"/>
        <v>130.83075279910844</v>
      </c>
      <c r="P70" s="7">
        <f t="shared" si="27"/>
        <v>27.37084287488744</v>
      </c>
      <c r="Q70" s="7">
        <f t="shared" si="27"/>
        <v>111.4824356014188</v>
      </c>
      <c r="R70" s="7">
        <f t="shared" si="31"/>
        <v>391.47002618467616</v>
      </c>
      <c r="T70" s="7">
        <f t="shared" si="28"/>
        <v>398.36101870991195</v>
      </c>
      <c r="U70" s="7">
        <f t="shared" si="28"/>
        <v>315.74292622679883</v>
      </c>
      <c r="V70" s="7">
        <f t="shared" si="28"/>
        <v>123.45296490927626</v>
      </c>
      <c r="W70" s="7">
        <f t="shared" si="28"/>
        <v>362.23450737409524</v>
      </c>
      <c r="X70" s="7">
        <f t="shared" si="32"/>
        <v>1199.7914172200824</v>
      </c>
    </row>
    <row r="71" spans="1:26" x14ac:dyDescent="0.2">
      <c r="A71">
        <v>2023</v>
      </c>
      <c r="B71" s="7">
        <f t="shared" si="25"/>
        <v>88.907050864663688</v>
      </c>
      <c r="C71" s="7">
        <f t="shared" si="25"/>
        <v>80.005045641101489</v>
      </c>
      <c r="D71" s="7">
        <f t="shared" si="25"/>
        <v>34.617513348071697</v>
      </c>
      <c r="E71" s="7">
        <f t="shared" si="25"/>
        <v>115.29186512026661</v>
      </c>
      <c r="F71" s="7">
        <f>+SUM(B71:E71)</f>
        <v>318.82147497410347</v>
      </c>
      <c r="G71" s="11"/>
      <c r="H71" s="7">
        <f t="shared" si="26"/>
        <v>138.85966391726777</v>
      </c>
      <c r="I71" s="7">
        <f t="shared" si="26"/>
        <v>110.86961635613812</v>
      </c>
      <c r="J71" s="7">
        <f t="shared" si="26"/>
        <v>48.558318241182512</v>
      </c>
      <c r="K71" s="7">
        <f t="shared" si="26"/>
        <v>145.01410708726286</v>
      </c>
      <c r="L71" s="7">
        <f t="shared" si="30"/>
        <v>443.30170560185127</v>
      </c>
      <c r="N71" s="7">
        <f t="shared" si="27"/>
        <v>100.32225273331024</v>
      </c>
      <c r="O71" s="7">
        <f t="shared" si="27"/>
        <v>116.23136353318564</v>
      </c>
      <c r="P71" s="7">
        <f t="shared" si="27"/>
        <v>25.931543081350515</v>
      </c>
      <c r="Q71" s="7">
        <f t="shared" si="27"/>
        <v>113.85445357157403</v>
      </c>
      <c r="R71" s="7">
        <f t="shared" si="31"/>
        <v>356.33961291942046</v>
      </c>
      <c r="T71" s="7">
        <f t="shared" si="28"/>
        <v>328.08896751524168</v>
      </c>
      <c r="U71" s="7">
        <f t="shared" si="28"/>
        <v>307.10602553042526</v>
      </c>
      <c r="V71" s="7">
        <f t="shared" si="28"/>
        <v>109.10737467060473</v>
      </c>
      <c r="W71" s="7">
        <f t="shared" si="28"/>
        <v>374.16042577910349</v>
      </c>
      <c r="X71" s="7">
        <f t="shared" si="32"/>
        <v>1118.4627934953751</v>
      </c>
    </row>
    <row r="72" spans="1:26" s="1" customFormat="1" ht="15" x14ac:dyDescent="0.25">
      <c r="A72" s="10">
        <v>2024</v>
      </c>
      <c r="B72" s="9">
        <f t="shared" si="25"/>
        <v>68.229282027413163</v>
      </c>
      <c r="C72" s="9">
        <f t="shared" si="25"/>
        <v>66.692957516372303</v>
      </c>
      <c r="D72" s="9">
        <f t="shared" si="25"/>
        <v>32.168391372028069</v>
      </c>
      <c r="E72" s="9">
        <f t="shared" si="25"/>
        <v>119.58863245174921</v>
      </c>
      <c r="F72" s="9">
        <f>+SUM(B72:E72)</f>
        <v>286.67926336756273</v>
      </c>
      <c r="G72" s="11"/>
      <c r="H72" s="9">
        <f t="shared" si="26"/>
        <v>74.743972866806146</v>
      </c>
      <c r="I72" s="9">
        <f t="shared" si="26"/>
        <v>99.13512060659086</v>
      </c>
      <c r="J72" s="9">
        <f t="shared" si="26"/>
        <v>43.845090840112249</v>
      </c>
      <c r="K72" s="9">
        <f t="shared" si="26"/>
        <v>150.90082609199999</v>
      </c>
      <c r="L72" s="9">
        <f t="shared" si="30"/>
        <v>368.62501040550922</v>
      </c>
      <c r="N72" s="9">
        <f t="shared" si="27"/>
        <v>72.897823081469951</v>
      </c>
      <c r="O72" s="9">
        <f t="shared" si="27"/>
        <v>102.00301622366496</v>
      </c>
      <c r="P72" s="9">
        <f t="shared" si="27"/>
        <v>22.831922764617147</v>
      </c>
      <c r="Q72" s="9">
        <f t="shared" si="27"/>
        <v>111.3301949806829</v>
      </c>
      <c r="R72" s="9">
        <f t="shared" si="31"/>
        <v>309.06295705043499</v>
      </c>
      <c r="T72" s="9">
        <f t="shared" ref="T72:W72" si="33">+B72+H72+N72</f>
        <v>215.87107797568927</v>
      </c>
      <c r="U72" s="9">
        <f t="shared" si="33"/>
        <v>267.83109434662811</v>
      </c>
      <c r="V72" s="9">
        <f t="shared" si="33"/>
        <v>98.845404976757465</v>
      </c>
      <c r="W72" s="9">
        <f t="shared" si="33"/>
        <v>381.81965352443211</v>
      </c>
      <c r="X72" s="9">
        <f t="shared" ref="X72" si="34">+SUM(T72:W72)</f>
        <v>964.36723082350704</v>
      </c>
      <c r="Z72" s="11"/>
    </row>
    <row r="73" spans="1:26" x14ac:dyDescent="0.2">
      <c r="A73" s="16">
        <v>2025</v>
      </c>
      <c r="B73" s="17">
        <f t="shared" si="25"/>
        <v>56.003964788752285</v>
      </c>
      <c r="C73" s="17">
        <f t="shared" si="25"/>
        <v>55.862799914861654</v>
      </c>
      <c r="D73" s="17">
        <f t="shared" si="25"/>
        <v>28.000874801178302</v>
      </c>
      <c r="E73" s="18">
        <f t="shared" si="25"/>
        <v>115.94029724552195</v>
      </c>
      <c r="F73" s="17">
        <f>+SUM(B73:E73)</f>
        <v>255.80793675031418</v>
      </c>
      <c r="G73" s="11"/>
      <c r="H73" s="17">
        <f t="shared" si="26"/>
        <v>73.888141458221654</v>
      </c>
      <c r="I73" s="17">
        <f t="shared" si="26"/>
        <v>82.806984245397544</v>
      </c>
      <c r="J73" s="17">
        <f t="shared" si="26"/>
        <v>41.775101713002243</v>
      </c>
      <c r="K73" s="18">
        <f t="shared" si="26"/>
        <v>149.7747751661376</v>
      </c>
      <c r="L73" s="17">
        <f t="shared" ref="L73" si="35">+SUM(H73:K73)</f>
        <v>348.24500258275907</v>
      </c>
      <c r="N73" s="17">
        <f t="shared" si="27"/>
        <v>66.228306857568455</v>
      </c>
      <c r="O73" s="17">
        <f t="shared" si="27"/>
        <v>97.273011955548114</v>
      </c>
      <c r="P73" s="17">
        <f t="shared" si="27"/>
        <v>22.120998944171159</v>
      </c>
      <c r="Q73" s="18">
        <f t="shared" si="27"/>
        <v>111.3301949806829</v>
      </c>
      <c r="R73" s="17">
        <f t="shared" ref="R73" si="36">+SUM(N73:Q73)</f>
        <v>296.95251273797066</v>
      </c>
      <c r="T73" s="17">
        <f t="shared" ref="T73" si="37">+B73+H73+N73</f>
        <v>196.12041310454237</v>
      </c>
      <c r="U73" s="17">
        <f t="shared" ref="U73" si="38">+C73+I73+O73</f>
        <v>235.94279611580731</v>
      </c>
      <c r="V73" s="17">
        <f t="shared" ref="V73" si="39">+D73+J73+P73</f>
        <v>91.896975458351704</v>
      </c>
      <c r="W73" s="18">
        <f t="shared" ref="W73" si="40">+E73+K73+Q73</f>
        <v>377.04526739234245</v>
      </c>
      <c r="X73" s="17">
        <f t="shared" ref="X73" si="41">+SUM(T73:W73)</f>
        <v>901.00545207104381</v>
      </c>
    </row>
    <row r="74" spans="1:26" x14ac:dyDescent="0.2">
      <c r="A74" s="16">
        <v>2026</v>
      </c>
      <c r="B74" s="17">
        <f t="shared" si="25"/>
        <v>59.060540145134894</v>
      </c>
      <c r="C74" s="17">
        <f t="shared" si="25"/>
        <v>57.053158824511094</v>
      </c>
      <c r="D74" s="17">
        <f t="shared" si="25"/>
        <v>30.293078910537943</v>
      </c>
      <c r="E74" s="18">
        <f t="shared" si="25"/>
        <v>118.39768842196126</v>
      </c>
      <c r="F74" s="17">
        <f>+SUM(B74:E74)</f>
        <v>264.80446630214522</v>
      </c>
      <c r="G74" s="11"/>
      <c r="H74" s="17">
        <f t="shared" si="26"/>
        <v>89.152439173731892</v>
      </c>
      <c r="I74" s="17">
        <f t="shared" si="26"/>
        <v>78.733714132862872</v>
      </c>
      <c r="J74" s="17">
        <f t="shared" si="26"/>
        <v>41.539169336081493</v>
      </c>
      <c r="K74" s="18">
        <f t="shared" si="26"/>
        <v>154.36583622783724</v>
      </c>
      <c r="L74" s="17">
        <f t="shared" ref="L74" si="42">+SUM(H74:K74)</f>
        <v>363.79115887051353</v>
      </c>
      <c r="N74" s="17">
        <f t="shared" si="27"/>
        <v>69.533132492485294</v>
      </c>
      <c r="O74" s="17">
        <f t="shared" si="27"/>
        <v>87.275512541449842</v>
      </c>
      <c r="P74" s="17">
        <f t="shared" si="27"/>
        <v>20.111203476439634</v>
      </c>
      <c r="Q74" s="18">
        <f t="shared" si="27"/>
        <v>115.24414714797253</v>
      </c>
      <c r="R74" s="17">
        <f t="shared" ref="R74" si="43">+SUM(N74:Q74)</f>
        <v>292.16399565834729</v>
      </c>
      <c r="T74" s="17">
        <f t="shared" ref="T74" si="44">+B74+H74+N74</f>
        <v>217.74611181135208</v>
      </c>
      <c r="U74" s="17">
        <f t="shared" ref="U74" si="45">+C74+I74+O74</f>
        <v>223.0623854988238</v>
      </c>
      <c r="V74" s="17">
        <f t="shared" ref="V74" si="46">+D74+J74+P74</f>
        <v>91.94345172305907</v>
      </c>
      <c r="W74" s="18">
        <f t="shared" ref="W74" si="47">+E74+K74+Q74</f>
        <v>388.00767179777102</v>
      </c>
      <c r="X74" s="17">
        <f t="shared" ref="X74" si="48">+SUM(T74:W74)</f>
        <v>920.75962083100603</v>
      </c>
    </row>
    <row r="75" spans="1:26" x14ac:dyDescent="0.2">
      <c r="A75" s="16">
        <v>2027</v>
      </c>
      <c r="B75" s="17">
        <f t="shared" ref="B75:E75" si="49">+B50</f>
        <v>62.410010620383076</v>
      </c>
      <c r="C75" s="17">
        <f t="shared" si="49"/>
        <v>54.682969935850529</v>
      </c>
      <c r="D75" s="17">
        <f t="shared" si="49"/>
        <v>34.781292980875456</v>
      </c>
      <c r="E75" s="18">
        <f t="shared" si="49"/>
        <v>118.61113431529594</v>
      </c>
      <c r="F75" s="17">
        <f t="shared" ref="F75" si="50">+SUM(B75:E75)</f>
        <v>270.48540785240505</v>
      </c>
      <c r="G75" s="11"/>
      <c r="H75" s="17">
        <f t="shared" ref="H75:K75" si="51">+H50*$I$4/100</f>
        <v>100.71000160169393</v>
      </c>
      <c r="I75" s="17">
        <f t="shared" si="51"/>
        <v>72.626304256397916</v>
      </c>
      <c r="J75" s="17">
        <f t="shared" si="51"/>
        <v>40.580548413863951</v>
      </c>
      <c r="K75" s="18">
        <f t="shared" si="51"/>
        <v>154.66520855717476</v>
      </c>
      <c r="L75" s="17">
        <f t="shared" ref="L75" si="52">+SUM(H75:K75)</f>
        <v>368.58206282913056</v>
      </c>
      <c r="N75" s="17">
        <f t="shared" ref="N75:Q75" si="53">+N50*$O$4/100</f>
        <v>72.486083357959913</v>
      </c>
      <c r="O75" s="17">
        <f t="shared" si="53"/>
        <v>84.759340675107708</v>
      </c>
      <c r="P75" s="17">
        <f t="shared" si="53"/>
        <v>19.38079652984996</v>
      </c>
      <c r="Q75" s="18">
        <f t="shared" si="53"/>
        <v>115.01862044122502</v>
      </c>
      <c r="R75" s="17">
        <f t="shared" ref="R75" si="54">+SUM(N75:Q75)</f>
        <v>291.64484100414262</v>
      </c>
      <c r="T75" s="17">
        <f t="shared" ref="T75" si="55">+B75+H75+N75</f>
        <v>235.60609558003694</v>
      </c>
      <c r="U75" s="17">
        <f t="shared" ref="U75" si="56">+C75+I75+O75</f>
        <v>212.06861486735613</v>
      </c>
      <c r="V75" s="17">
        <f t="shared" ref="V75" si="57">+D75+J75+P75</f>
        <v>94.74263792458936</v>
      </c>
      <c r="W75" s="18">
        <f t="shared" ref="W75" si="58">+E75+K75+Q75</f>
        <v>388.29496331369575</v>
      </c>
      <c r="X75" s="17">
        <f t="shared" ref="X75" si="59">+SUM(T75:W75)</f>
        <v>930.71231168567806</v>
      </c>
    </row>
    <row r="78" spans="1:26" ht="18" x14ac:dyDescent="0.25">
      <c r="B78" s="57" t="s">
        <v>16</v>
      </c>
      <c r="C78" s="57"/>
      <c r="D78" s="57"/>
      <c r="E78" s="57"/>
      <c r="F78" s="57"/>
      <c r="H78" s="57" t="s">
        <v>17</v>
      </c>
      <c r="I78" s="57"/>
      <c r="J78" s="57"/>
      <c r="K78" s="57"/>
      <c r="L78" s="57"/>
      <c r="N78" s="57" t="s">
        <v>18</v>
      </c>
      <c r="O78" s="57"/>
      <c r="P78" s="57"/>
      <c r="Q78" s="57"/>
      <c r="R78" s="57"/>
      <c r="T78" s="57" t="s">
        <v>19</v>
      </c>
      <c r="U78" s="57"/>
      <c r="V78" s="57"/>
      <c r="W78" s="57"/>
      <c r="X78" s="57"/>
    </row>
    <row r="80" spans="1:26" s="8" customFormat="1" ht="20.25" customHeight="1" x14ac:dyDescent="0.2">
      <c r="B80" s="27" t="s">
        <v>8</v>
      </c>
      <c r="C80" s="27" t="s">
        <v>9</v>
      </c>
      <c r="D80" s="27" t="s">
        <v>10</v>
      </c>
      <c r="E80" s="27" t="s">
        <v>11</v>
      </c>
      <c r="F80" s="27" t="s">
        <v>12</v>
      </c>
      <c r="H80" s="27" t="s">
        <v>8</v>
      </c>
      <c r="I80" s="27" t="s">
        <v>9</v>
      </c>
      <c r="J80" s="27" t="s">
        <v>10</v>
      </c>
      <c r="K80" s="27" t="s">
        <v>11</v>
      </c>
      <c r="L80" s="27" t="s">
        <v>12</v>
      </c>
      <c r="N80" s="27" t="s">
        <v>8</v>
      </c>
      <c r="O80" s="27" t="s">
        <v>9</v>
      </c>
      <c r="P80" s="27" t="s">
        <v>10</v>
      </c>
      <c r="Q80" s="27" t="s">
        <v>11</v>
      </c>
      <c r="R80" s="27" t="s">
        <v>12</v>
      </c>
      <c r="T80" s="27" t="s">
        <v>8</v>
      </c>
      <c r="U80" s="27" t="s">
        <v>9</v>
      </c>
      <c r="V80" s="27" t="s">
        <v>10</v>
      </c>
      <c r="W80" s="27" t="s">
        <v>11</v>
      </c>
      <c r="X80" s="27" t="s">
        <v>12</v>
      </c>
    </row>
    <row r="81" spans="1:24" x14ac:dyDescent="0.2">
      <c r="A81">
        <v>2008</v>
      </c>
      <c r="B81" s="15"/>
      <c r="C81" s="15"/>
      <c r="D81" s="15"/>
      <c r="E81" s="15"/>
      <c r="F81" s="15"/>
      <c r="H81" s="15"/>
      <c r="I81" s="15"/>
      <c r="J81" s="15"/>
      <c r="K81" s="15"/>
      <c r="L81" s="15"/>
    </row>
    <row r="82" spans="1:24" x14ac:dyDescent="0.2">
      <c r="A82">
        <v>2009</v>
      </c>
      <c r="B82" s="6">
        <f t="shared" ref="B82:F99" si="60">+B57/B56-1</f>
        <v>-0.27699834791318723</v>
      </c>
      <c r="C82" s="6">
        <f t="shared" si="60"/>
        <v>4.2898355505229802E-2</v>
      </c>
      <c r="D82" s="6">
        <f t="shared" si="60"/>
        <v>-3.1414046299338194E-2</v>
      </c>
      <c r="E82" s="6">
        <f t="shared" si="60"/>
        <v>0.15453143903750499</v>
      </c>
      <c r="F82" s="6">
        <f t="shared" si="60"/>
        <v>-2.9206329080789795E-2</v>
      </c>
      <c r="H82" s="6">
        <f t="shared" ref="H82:L99" si="61">+H57/H56-1</f>
        <v>-0.2399221954810522</v>
      </c>
      <c r="I82" s="6">
        <f t="shared" si="61"/>
        <v>-0.10962584302352096</v>
      </c>
      <c r="J82" s="6">
        <f t="shared" si="61"/>
        <v>-4.1611503497344438E-2</v>
      </c>
      <c r="K82" s="6">
        <f t="shared" si="61"/>
        <v>7.1462894687805978E-3</v>
      </c>
      <c r="L82" s="6">
        <f t="shared" si="61"/>
        <v>-8.399846074309536E-2</v>
      </c>
      <c r="N82" s="6">
        <f t="shared" ref="N82:R99" si="62">+N57/N56-1</f>
        <v>-0.39031949418968503</v>
      </c>
      <c r="O82" s="6">
        <f t="shared" si="62"/>
        <v>-7.4384264773913245E-2</v>
      </c>
      <c r="P82" s="6">
        <f t="shared" si="62"/>
        <v>3.1662530292793756E-2</v>
      </c>
      <c r="Q82" s="6">
        <f t="shared" si="62"/>
        <v>-8.186225804764713E-2</v>
      </c>
      <c r="R82" s="6">
        <f t="shared" si="62"/>
        <v>-0.1235513065292565</v>
      </c>
      <c r="T82" s="6">
        <f t="shared" ref="T82:X99" si="63">+T57/T56-1</f>
        <v>-0.299102860109283</v>
      </c>
      <c r="U82" s="6">
        <f t="shared" si="63"/>
        <v>-5.5187870989659604E-2</v>
      </c>
      <c r="V82" s="6">
        <f t="shared" si="63"/>
        <v>-1.7570821820706461E-2</v>
      </c>
      <c r="W82" s="6">
        <f t="shared" si="63"/>
        <v>2.105852201125602E-2</v>
      </c>
      <c r="X82" s="6">
        <f t="shared" si="63"/>
        <v>-8.328092926839803E-2</v>
      </c>
    </row>
    <row r="83" spans="1:24" x14ac:dyDescent="0.2">
      <c r="A83">
        <v>2010</v>
      </c>
      <c r="B83" s="6">
        <f t="shared" si="60"/>
        <v>-0.23452238541575554</v>
      </c>
      <c r="C83" s="6">
        <f t="shared" si="60"/>
        <v>-0.12219654385359624</v>
      </c>
      <c r="D83" s="6">
        <f t="shared" si="60"/>
        <v>-0.13039992327520988</v>
      </c>
      <c r="E83" s="6">
        <f t="shared" si="60"/>
        <v>-1.9142456518157935E-2</v>
      </c>
      <c r="F83" s="6">
        <f t="shared" si="60"/>
        <v>-0.11308169762268971</v>
      </c>
      <c r="H83" s="6">
        <f t="shared" si="61"/>
        <v>4.9138832695963197E-2</v>
      </c>
      <c r="I83" s="6">
        <f t="shared" si="61"/>
        <v>-0.19181985326018147</v>
      </c>
      <c r="J83" s="6">
        <f t="shared" si="61"/>
        <v>4.2999161793477958E-2</v>
      </c>
      <c r="K83" s="6">
        <f t="shared" si="61"/>
        <v>-7.3724350607895395E-2</v>
      </c>
      <c r="L83" s="6">
        <f t="shared" si="61"/>
        <v>-7.0105882750604032E-2</v>
      </c>
      <c r="N83" s="6">
        <f t="shared" si="62"/>
        <v>-0.31300530960130624</v>
      </c>
      <c r="O83" s="6">
        <f t="shared" si="62"/>
        <v>-0.34513669024652061</v>
      </c>
      <c r="P83" s="6">
        <f t="shared" si="62"/>
        <v>0.18590238725359476</v>
      </c>
      <c r="Q83" s="6">
        <f t="shared" si="62"/>
        <v>4.9822457932230613E-2</v>
      </c>
      <c r="R83" s="6">
        <f t="shared" si="62"/>
        <v>-0.20567551946493934</v>
      </c>
      <c r="T83" s="6">
        <f t="shared" si="63"/>
        <v>-0.15832315174333433</v>
      </c>
      <c r="U83" s="6">
        <f t="shared" si="63"/>
        <v>-0.25684118070210782</v>
      </c>
      <c r="V83" s="6">
        <f t="shared" si="63"/>
        <v>1.3351348371643645E-2</v>
      </c>
      <c r="W83" s="6">
        <f t="shared" si="63"/>
        <v>-2.3632511509075305E-2</v>
      </c>
      <c r="X83" s="6">
        <f t="shared" si="63"/>
        <v>-0.13426492075583374</v>
      </c>
    </row>
    <row r="84" spans="1:24" x14ac:dyDescent="0.2">
      <c r="A84">
        <v>2011</v>
      </c>
      <c r="B84" s="6">
        <f t="shared" si="60"/>
        <v>0.32162522418295358</v>
      </c>
      <c r="C84" s="6">
        <f t="shared" si="60"/>
        <v>-2.796009177084402E-2</v>
      </c>
      <c r="D84" s="6">
        <f t="shared" si="60"/>
        <v>7.0550150123134925E-2</v>
      </c>
      <c r="E84" s="6">
        <f t="shared" si="60"/>
        <v>8.9958482538619045E-3</v>
      </c>
      <c r="F84" s="6">
        <f t="shared" si="60"/>
        <v>6.4364473061813587E-2</v>
      </c>
      <c r="H84" s="6">
        <f t="shared" si="61"/>
        <v>0.32512343076029748</v>
      </c>
      <c r="I84" s="6">
        <f t="shared" si="61"/>
        <v>8.8797892854566518E-2</v>
      </c>
      <c r="J84" s="6">
        <f t="shared" si="61"/>
        <v>0.18694134236117765</v>
      </c>
      <c r="K84" s="6">
        <f t="shared" si="61"/>
        <v>-8.4346631399898619E-2</v>
      </c>
      <c r="L84" s="6">
        <f t="shared" si="61"/>
        <v>7.0011426989936121E-2</v>
      </c>
      <c r="N84" s="6">
        <f t="shared" si="62"/>
        <v>0.50421358292115737</v>
      </c>
      <c r="O84" s="6">
        <f t="shared" si="62"/>
        <v>-0.13576011390564469</v>
      </c>
      <c r="P84" s="6">
        <f t="shared" si="62"/>
        <v>0.15808620502666071</v>
      </c>
      <c r="Q84" s="6">
        <f t="shared" si="62"/>
        <v>5.0904737588652438E-2</v>
      </c>
      <c r="R84" s="6">
        <f t="shared" si="62"/>
        <v>2.2693552700856046E-2</v>
      </c>
      <c r="T84" s="6">
        <f t="shared" si="63"/>
        <v>0.36170516179491674</v>
      </c>
      <c r="U84" s="6">
        <f t="shared" si="63"/>
        <v>-5.2880417262344159E-2</v>
      </c>
      <c r="V84" s="6">
        <f t="shared" si="63"/>
        <v>0.13684498195664196</v>
      </c>
      <c r="W84" s="6">
        <f t="shared" si="63"/>
        <v>-1.6217433208378318E-2</v>
      </c>
      <c r="X84" s="6">
        <f t="shared" si="63"/>
        <v>5.1961668286420792E-2</v>
      </c>
    </row>
    <row r="85" spans="1:24" x14ac:dyDescent="0.2">
      <c r="A85">
        <v>2012</v>
      </c>
      <c r="B85" s="6">
        <f t="shared" si="60"/>
        <v>0.25878080461203945</v>
      </c>
      <c r="C85" s="6">
        <f t="shared" si="60"/>
        <v>6.1592811025317662E-2</v>
      </c>
      <c r="D85" s="6">
        <f t="shared" si="60"/>
        <v>-6.3054575426281456E-2</v>
      </c>
      <c r="E85" s="6">
        <f t="shared" si="60"/>
        <v>-0.11954601161973133</v>
      </c>
      <c r="F85" s="6">
        <f t="shared" si="60"/>
        <v>2.8463187359197617E-2</v>
      </c>
      <c r="H85" s="6">
        <f t="shared" si="61"/>
        <v>8.6589260950965086E-2</v>
      </c>
      <c r="I85" s="6">
        <f t="shared" si="61"/>
        <v>0.2286494279308946</v>
      </c>
      <c r="J85" s="6">
        <f t="shared" si="61"/>
        <v>-7.0216999238058686E-2</v>
      </c>
      <c r="K85" s="6">
        <f t="shared" si="61"/>
        <v>0.12278783803802118</v>
      </c>
      <c r="L85" s="6">
        <f t="shared" si="61"/>
        <v>0.11452798774572148</v>
      </c>
      <c r="N85" s="6">
        <f t="shared" si="62"/>
        <v>0.16070282099088562</v>
      </c>
      <c r="O85" s="6">
        <f t="shared" si="62"/>
        <v>2.3235470089577603E-4</v>
      </c>
      <c r="P85" s="6">
        <f t="shared" si="62"/>
        <v>5.8796313267361677E-2</v>
      </c>
      <c r="Q85" s="6">
        <f t="shared" si="62"/>
        <v>0.13139648300926532</v>
      </c>
      <c r="R85" s="6">
        <f t="shared" si="62"/>
        <v>7.536997498643494E-2</v>
      </c>
      <c r="T85" s="6">
        <f t="shared" si="63"/>
        <v>0.16480506307877452</v>
      </c>
      <c r="U85" s="6">
        <f t="shared" si="63"/>
        <v>7.8253068755343103E-2</v>
      </c>
      <c r="V85" s="6">
        <f t="shared" si="63"/>
        <v>-2.4122713094380077E-2</v>
      </c>
      <c r="W85" s="6">
        <f t="shared" si="63"/>
        <v>4.7919852806858731E-2</v>
      </c>
      <c r="X85" s="6">
        <f t="shared" si="63"/>
        <v>7.3544735411588125E-2</v>
      </c>
    </row>
    <row r="86" spans="1:24" x14ac:dyDescent="0.2">
      <c r="A86">
        <v>2013</v>
      </c>
      <c r="B86" s="6">
        <f t="shared" si="60"/>
        <v>0.10043874899566707</v>
      </c>
      <c r="C86" s="6">
        <f t="shared" si="60"/>
        <v>-4.8880898442738463E-2</v>
      </c>
      <c r="D86" s="6">
        <f t="shared" si="60"/>
        <v>2.5917675932586315E-2</v>
      </c>
      <c r="E86" s="6">
        <f t="shared" si="60"/>
        <v>5.2168046132115453E-2</v>
      </c>
      <c r="F86" s="6">
        <f t="shared" si="60"/>
        <v>3.3320779362628006E-2</v>
      </c>
      <c r="H86" s="6">
        <f t="shared" si="61"/>
        <v>1.8369702833952228E-2</v>
      </c>
      <c r="I86" s="6">
        <f t="shared" si="61"/>
        <v>-6.2372214195582143E-2</v>
      </c>
      <c r="J86" s="6">
        <f t="shared" si="61"/>
        <v>-4.387344002101301E-2</v>
      </c>
      <c r="K86" s="6">
        <f t="shared" si="61"/>
        <v>-0.10255000451950358</v>
      </c>
      <c r="L86" s="6">
        <f t="shared" si="61"/>
        <v>-5.5815836344352054E-2</v>
      </c>
      <c r="N86" s="6">
        <f t="shared" si="62"/>
        <v>-0.21815652078738745</v>
      </c>
      <c r="O86" s="6">
        <f t="shared" si="62"/>
        <v>-6.140892045445534E-2</v>
      </c>
      <c r="P86" s="6">
        <f t="shared" si="62"/>
        <v>8.5465295321208723E-2</v>
      </c>
      <c r="Q86" s="6">
        <f t="shared" si="62"/>
        <v>4.8232037465833377E-2</v>
      </c>
      <c r="R86" s="6">
        <f t="shared" si="62"/>
        <v>-3.0729641420278564E-2</v>
      </c>
      <c r="T86" s="6">
        <f t="shared" si="63"/>
        <v>-5.2932759278762065E-3</v>
      </c>
      <c r="U86" s="6">
        <f t="shared" si="63"/>
        <v>-5.7901511299618624E-2</v>
      </c>
      <c r="V86" s="6">
        <f t="shared" si="63"/>
        <v>2.566290197745591E-2</v>
      </c>
      <c r="W86" s="6">
        <f t="shared" si="63"/>
        <v>-1.080143550040813E-2</v>
      </c>
      <c r="X86" s="6">
        <f t="shared" si="63"/>
        <v>-1.9731145608197553E-2</v>
      </c>
    </row>
    <row r="87" spans="1:24" x14ac:dyDescent="0.2">
      <c r="A87">
        <v>2014</v>
      </c>
      <c r="B87" s="6">
        <f t="shared" si="60"/>
        <v>9.7510707344869996E-3</v>
      </c>
      <c r="C87" s="6">
        <f t="shared" si="60"/>
        <v>-9.4095868622208756E-2</v>
      </c>
      <c r="D87" s="6">
        <f t="shared" si="60"/>
        <v>6.0915623625302784E-2</v>
      </c>
      <c r="E87" s="6">
        <f t="shared" si="60"/>
        <v>0.16320926881034681</v>
      </c>
      <c r="F87" s="6">
        <f t="shared" si="60"/>
        <v>3.469427748959153E-2</v>
      </c>
      <c r="H87" s="6">
        <f t="shared" si="61"/>
        <v>0.18529461921202151</v>
      </c>
      <c r="I87" s="6">
        <f t="shared" si="61"/>
        <v>-8.7988675795009352E-2</v>
      </c>
      <c r="J87" s="6">
        <f t="shared" si="61"/>
        <v>0.21558738088652341</v>
      </c>
      <c r="K87" s="6">
        <f t="shared" si="61"/>
        <v>5.9182764345045547E-2</v>
      </c>
      <c r="L87" s="6">
        <f t="shared" si="61"/>
        <v>7.2728908211708188E-2</v>
      </c>
      <c r="N87" s="6">
        <f t="shared" si="62"/>
        <v>-0.1390332981614576</v>
      </c>
      <c r="O87" s="6">
        <f t="shared" si="62"/>
        <v>-1.8343259619002183E-2</v>
      </c>
      <c r="P87" s="6">
        <f t="shared" si="62"/>
        <v>8.3652676713364738E-2</v>
      </c>
      <c r="Q87" s="6">
        <f t="shared" si="62"/>
        <v>-0.11363277939806593</v>
      </c>
      <c r="R87" s="6">
        <f t="shared" si="62"/>
        <v>-5.6285466687620467E-2</v>
      </c>
      <c r="T87" s="6">
        <f t="shared" si="63"/>
        <v>5.1739928496069787E-2</v>
      </c>
      <c r="U87" s="6">
        <f t="shared" si="63"/>
        <v>-6.1945786812267145E-2</v>
      </c>
      <c r="V87" s="6">
        <f t="shared" si="63"/>
        <v>0.11555601244285474</v>
      </c>
      <c r="W87" s="6">
        <f t="shared" si="63"/>
        <v>2.7995336060089304E-2</v>
      </c>
      <c r="X87" s="6">
        <f t="shared" si="63"/>
        <v>1.763467641303551E-2</v>
      </c>
    </row>
    <row r="88" spans="1:24" x14ac:dyDescent="0.2">
      <c r="A88">
        <v>2015</v>
      </c>
      <c r="B88" s="6">
        <f t="shared" si="60"/>
        <v>-9.2720230966649275E-2</v>
      </c>
      <c r="C88" s="6">
        <f t="shared" si="60"/>
        <v>-1.4796421020792816E-2</v>
      </c>
      <c r="D88" s="6">
        <f t="shared" si="60"/>
        <v>0.14184709860032441</v>
      </c>
      <c r="E88" s="6">
        <f t="shared" si="60"/>
        <v>8.6313619904085925E-2</v>
      </c>
      <c r="F88" s="6">
        <f t="shared" si="60"/>
        <v>1.4908570741361649E-2</v>
      </c>
      <c r="H88" s="6">
        <f t="shared" si="61"/>
        <v>0.21418408546590562</v>
      </c>
      <c r="I88" s="6">
        <f t="shared" si="61"/>
        <v>-4.5374697088079841E-2</v>
      </c>
      <c r="J88" s="6">
        <f t="shared" si="61"/>
        <v>0.211439108210417</v>
      </c>
      <c r="K88" s="6">
        <f t="shared" si="61"/>
        <v>1.3890115708603545E-3</v>
      </c>
      <c r="L88" s="6">
        <f t="shared" si="61"/>
        <v>7.9954990763460909E-2</v>
      </c>
      <c r="N88" s="6">
        <f t="shared" si="62"/>
        <v>0.40638014369878861</v>
      </c>
      <c r="O88" s="6">
        <f t="shared" si="62"/>
        <v>-1.5753480635417594E-3</v>
      </c>
      <c r="P88" s="6">
        <f t="shared" si="62"/>
        <v>-0.13382779515317667</v>
      </c>
      <c r="Q88" s="6">
        <f t="shared" si="62"/>
        <v>0.16940425890772048</v>
      </c>
      <c r="R88" s="6">
        <f t="shared" si="62"/>
        <v>8.7357258316162145E-2</v>
      </c>
      <c r="T88" s="6">
        <f t="shared" si="63"/>
        <v>0.11834900761922884</v>
      </c>
      <c r="U88" s="6">
        <f t="shared" si="63"/>
        <v>-1.7984055542437649E-2</v>
      </c>
      <c r="V88" s="6">
        <f t="shared" si="63"/>
        <v>6.0028764514029831E-2</v>
      </c>
      <c r="W88" s="6">
        <f t="shared" si="63"/>
        <v>7.99340629623988E-2</v>
      </c>
      <c r="X88" s="6">
        <f t="shared" si="63"/>
        <v>6.0558167084588055E-2</v>
      </c>
    </row>
    <row r="89" spans="1:24" x14ac:dyDescent="0.2">
      <c r="A89">
        <v>2016</v>
      </c>
      <c r="B89" s="6">
        <f t="shared" si="60"/>
        <v>9.620677296642377E-2</v>
      </c>
      <c r="C89" s="6">
        <f t="shared" si="60"/>
        <v>2.220469475079101E-2</v>
      </c>
      <c r="D89" s="6">
        <f t="shared" si="60"/>
        <v>5.5958288831057912E-2</v>
      </c>
      <c r="E89" s="6">
        <f t="shared" si="60"/>
        <v>1.0742377623503829E-2</v>
      </c>
      <c r="F89" s="6">
        <f t="shared" si="60"/>
        <v>4.2137358947798464E-2</v>
      </c>
      <c r="H89" s="6">
        <f t="shared" si="61"/>
        <v>0.26529601485083054</v>
      </c>
      <c r="I89" s="6">
        <f t="shared" si="61"/>
        <v>9.9603499257434613E-3</v>
      </c>
      <c r="J89" s="6">
        <f t="shared" si="61"/>
        <v>1.2889729899815849E-2</v>
      </c>
      <c r="K89" s="6">
        <f t="shared" si="61"/>
        <v>1.4464347294239621E-2</v>
      </c>
      <c r="L89" s="6">
        <f t="shared" si="61"/>
        <v>9.8956789112926158E-2</v>
      </c>
      <c r="N89" s="6">
        <f t="shared" si="62"/>
        <v>0.42858534752920141</v>
      </c>
      <c r="O89" s="6">
        <f t="shared" si="62"/>
        <v>3.5405056539570268E-3</v>
      </c>
      <c r="P89" s="6">
        <f t="shared" si="62"/>
        <v>-9.3175593953665592E-2</v>
      </c>
      <c r="Q89" s="6">
        <f t="shared" si="62"/>
        <v>-2.4086991066729624E-4</v>
      </c>
      <c r="R89" s="6">
        <f t="shared" si="62"/>
        <v>5.6072564235161826E-2</v>
      </c>
      <c r="T89" s="6">
        <f t="shared" si="63"/>
        <v>0.24034267384907793</v>
      </c>
      <c r="U89" s="6">
        <f t="shared" si="63"/>
        <v>1.0847984799982946E-2</v>
      </c>
      <c r="V89" s="6">
        <f t="shared" si="63"/>
        <v>-6.0095635527803726E-3</v>
      </c>
      <c r="W89" s="6">
        <f t="shared" si="63"/>
        <v>8.4127990836653233E-3</v>
      </c>
      <c r="X89" s="6">
        <f t="shared" si="63"/>
        <v>6.7371861680718403E-2</v>
      </c>
    </row>
    <row r="90" spans="1:24" x14ac:dyDescent="0.2">
      <c r="A90">
        <v>2017</v>
      </c>
      <c r="B90" s="6">
        <f t="shared" si="60"/>
        <v>0.21234497976130839</v>
      </c>
      <c r="C90" s="6">
        <f t="shared" si="60"/>
        <v>3.9992187587052586E-2</v>
      </c>
      <c r="D90" s="6">
        <f t="shared" si="60"/>
        <v>-7.2873110384216955E-2</v>
      </c>
      <c r="E90" s="6">
        <f t="shared" si="60"/>
        <v>9.7379252689395734E-3</v>
      </c>
      <c r="F90" s="6">
        <f t="shared" si="60"/>
        <v>6.2962644401024281E-2</v>
      </c>
      <c r="H90" s="6">
        <f t="shared" si="61"/>
        <v>0.23058295500761083</v>
      </c>
      <c r="I90" s="6">
        <f t="shared" si="61"/>
        <v>0.16789115441167479</v>
      </c>
      <c r="J90" s="6">
        <f t="shared" si="61"/>
        <v>0.13179168589304746</v>
      </c>
      <c r="K90" s="6">
        <f t="shared" si="61"/>
        <v>2.6681699471679865E-2</v>
      </c>
      <c r="L90" s="6">
        <f t="shared" si="61"/>
        <v>0.14354418707418981</v>
      </c>
      <c r="N90" s="6">
        <f t="shared" si="62"/>
        <v>0.32212667556410701</v>
      </c>
      <c r="O90" s="6">
        <f t="shared" si="62"/>
        <v>7.5098574767619608E-2</v>
      </c>
      <c r="P90" s="6">
        <f t="shared" si="62"/>
        <v>-9.9608304251492807E-3</v>
      </c>
      <c r="Q90" s="6">
        <f t="shared" si="62"/>
        <v>-0.11844008726930066</v>
      </c>
      <c r="R90" s="6">
        <f t="shared" si="62"/>
        <v>4.7963781640635306E-2</v>
      </c>
      <c r="T90" s="6">
        <f t="shared" si="63"/>
        <v>0.24512479236882645</v>
      </c>
      <c r="U90" s="6">
        <f t="shared" si="63"/>
        <v>9.0325167396428263E-2</v>
      </c>
      <c r="V90" s="6">
        <f t="shared" si="63"/>
        <v>2.1749530519712623E-2</v>
      </c>
      <c r="W90" s="6">
        <f t="shared" si="63"/>
        <v>-2.6203523389078498E-2</v>
      </c>
      <c r="X90" s="6">
        <f t="shared" si="63"/>
        <v>8.8753150574525153E-2</v>
      </c>
    </row>
    <row r="91" spans="1:24" x14ac:dyDescent="0.2">
      <c r="A91">
        <v>2018</v>
      </c>
      <c r="B91" s="6">
        <f t="shared" si="60"/>
        <v>-5.0533856691856727E-3</v>
      </c>
      <c r="C91" s="6">
        <f t="shared" si="60"/>
        <v>-6.4607137094611078E-3</v>
      </c>
      <c r="D91" s="6">
        <f t="shared" si="60"/>
        <v>-1.5150781451784168E-2</v>
      </c>
      <c r="E91" s="6">
        <f t="shared" si="60"/>
        <v>5.4121936031821916E-2</v>
      </c>
      <c r="F91" s="6">
        <f t="shared" si="60"/>
        <v>1.3766725171580729E-2</v>
      </c>
      <c r="H91" s="6">
        <f t="shared" si="61"/>
        <v>-2.1773483529217597E-2</v>
      </c>
      <c r="I91" s="6">
        <f t="shared" si="61"/>
        <v>3.8470985180634187E-3</v>
      </c>
      <c r="J91" s="6">
        <f t="shared" si="61"/>
        <v>0.12699096201571813</v>
      </c>
      <c r="K91" s="6">
        <f t="shared" si="61"/>
        <v>6.438852884881574E-2</v>
      </c>
      <c r="L91" s="6">
        <f t="shared" si="61"/>
        <v>2.4606849980761236E-2</v>
      </c>
      <c r="N91" s="6">
        <f t="shared" si="62"/>
        <v>0.10026213504884463</v>
      </c>
      <c r="O91" s="6">
        <f t="shared" si="62"/>
        <v>-5.8920920289552203E-2</v>
      </c>
      <c r="P91" s="6">
        <f t="shared" si="62"/>
        <v>-2.5658363069391843E-3</v>
      </c>
      <c r="Q91" s="6">
        <f t="shared" si="62"/>
        <v>3.3208048099252041E-2</v>
      </c>
      <c r="R91" s="6">
        <f t="shared" si="62"/>
        <v>1.70653688970821E-2</v>
      </c>
      <c r="T91" s="6">
        <f t="shared" si="63"/>
        <v>1.1065726085878191E-2</v>
      </c>
      <c r="U91" s="6">
        <f t="shared" si="63"/>
        <v>-2.5293740905288242E-2</v>
      </c>
      <c r="V91" s="6">
        <f t="shared" si="63"/>
        <v>4.7435220635376307E-2</v>
      </c>
      <c r="W91" s="6">
        <f t="shared" si="63"/>
        <v>5.1704899647406988E-2</v>
      </c>
      <c r="X91" s="6">
        <f t="shared" si="63"/>
        <v>1.9056638833426565E-2</v>
      </c>
    </row>
    <row r="92" spans="1:24" x14ac:dyDescent="0.2">
      <c r="A92">
        <v>2019</v>
      </c>
      <c r="B92" s="6">
        <f t="shared" si="60"/>
        <v>-6.687727317343295E-2</v>
      </c>
      <c r="C92" s="6">
        <f t="shared" si="60"/>
        <v>7.3481256708078924E-3</v>
      </c>
      <c r="D92" s="6">
        <f t="shared" si="60"/>
        <v>0.13088532051246204</v>
      </c>
      <c r="E92" s="6">
        <f t="shared" si="60"/>
        <v>7.1933425521331751E-2</v>
      </c>
      <c r="F92" s="6">
        <f t="shared" si="60"/>
        <v>2.0593577594156365E-2</v>
      </c>
      <c r="H92" s="6">
        <f t="shared" si="61"/>
        <v>-0.15550327411709797</v>
      </c>
      <c r="I92" s="6">
        <f t="shared" si="61"/>
        <v>0.116316378637495</v>
      </c>
      <c r="J92" s="6">
        <f t="shared" si="61"/>
        <v>6.2512996147753519E-2</v>
      </c>
      <c r="K92" s="6">
        <f t="shared" si="61"/>
        <v>8.5214872388122309E-2</v>
      </c>
      <c r="L92" s="6">
        <f t="shared" si="61"/>
        <v>-9.4301501742181104E-3</v>
      </c>
      <c r="N92" s="6">
        <f t="shared" si="62"/>
        <v>0.20765468595496217</v>
      </c>
      <c r="O92" s="6">
        <f t="shared" si="62"/>
        <v>-1.7877152767035165E-3</v>
      </c>
      <c r="P92" s="6">
        <f t="shared" si="62"/>
        <v>-5.0524632520930757E-2</v>
      </c>
      <c r="Q92" s="6">
        <f t="shared" si="62"/>
        <v>-1.3817398172333517E-2</v>
      </c>
      <c r="R92" s="6">
        <f t="shared" si="62"/>
        <v>4.9769625989784627E-2</v>
      </c>
      <c r="T92" s="6">
        <f t="shared" si="63"/>
        <v>-3.9784995213536511E-2</v>
      </c>
      <c r="U92" s="6">
        <f t="shared" si="63"/>
        <v>3.7007170681363277E-2</v>
      </c>
      <c r="V92" s="6">
        <f t="shared" si="63"/>
        <v>5.3077631510044521E-2</v>
      </c>
      <c r="W92" s="6">
        <f t="shared" si="63"/>
        <v>5.1970462890933877E-2</v>
      </c>
      <c r="X92" s="6">
        <f t="shared" si="63"/>
        <v>1.7324434505744168E-2</v>
      </c>
    </row>
    <row r="93" spans="1:24" x14ac:dyDescent="0.2">
      <c r="A93">
        <v>2020</v>
      </c>
      <c r="B93" s="6">
        <f t="shared" si="60"/>
        <v>-5.6076198724664295E-2</v>
      </c>
      <c r="C93" s="6">
        <f t="shared" si="60"/>
        <v>-5.7563976953720619E-2</v>
      </c>
      <c r="D93" s="6">
        <f t="shared" si="60"/>
        <v>0.12381259691516733</v>
      </c>
      <c r="E93" s="6">
        <f t="shared" si="60"/>
        <v>-8.268838201283768E-3</v>
      </c>
      <c r="F93" s="6">
        <f t="shared" si="60"/>
        <v>-1.6447314982202532E-2</v>
      </c>
      <c r="H93" s="6">
        <f t="shared" si="61"/>
        <v>-5.5139494174494708E-2</v>
      </c>
      <c r="I93" s="6">
        <f t="shared" si="61"/>
        <v>7.0458068708493693E-2</v>
      </c>
      <c r="J93" s="6">
        <f t="shared" si="61"/>
        <v>1.9226504135827049E-2</v>
      </c>
      <c r="K93" s="6">
        <f t="shared" si="61"/>
        <v>9.6877055458856054E-2</v>
      </c>
      <c r="L93" s="6">
        <f t="shared" si="61"/>
        <v>2.8751483327819516E-2</v>
      </c>
      <c r="N93" s="6">
        <f t="shared" si="62"/>
        <v>7.595604037665149E-2</v>
      </c>
      <c r="O93" s="6">
        <f t="shared" si="62"/>
        <v>-8.501498033889332E-3</v>
      </c>
      <c r="P93" s="6">
        <f t="shared" si="62"/>
        <v>-2.4256044032054391E-2</v>
      </c>
      <c r="Q93" s="6">
        <f t="shared" si="62"/>
        <v>6.1042898230900811E-2</v>
      </c>
      <c r="R93" s="6">
        <f t="shared" si="62"/>
        <v>3.815021994366341E-2</v>
      </c>
      <c r="T93" s="6">
        <f t="shared" si="63"/>
        <v>-1.4079429735466942E-2</v>
      </c>
      <c r="U93" s="6">
        <f t="shared" si="63"/>
        <v>3.63315908823858E-3</v>
      </c>
      <c r="V93" s="6">
        <f t="shared" si="63"/>
        <v>4.1835492015762199E-2</v>
      </c>
      <c r="W93" s="6">
        <f t="shared" si="63"/>
        <v>5.0810598400549356E-2</v>
      </c>
      <c r="X93" s="6">
        <f>+X68/X67-1</f>
        <v>1.7942493684395266E-2</v>
      </c>
    </row>
    <row r="94" spans="1:24" x14ac:dyDescent="0.2">
      <c r="A94">
        <v>2021</v>
      </c>
      <c r="B94" s="6">
        <f t="shared" si="60"/>
        <v>-2.478271256555209E-2</v>
      </c>
      <c r="C94" s="6">
        <f t="shared" si="60"/>
        <v>6.2073540711078401E-3</v>
      </c>
      <c r="D94" s="6">
        <f t="shared" si="60"/>
        <v>-5.1511631305025563E-2</v>
      </c>
      <c r="E94" s="6">
        <f t="shared" si="60"/>
        <v>-2.4371959041723068E-2</v>
      </c>
      <c r="F94" s="6">
        <f t="shared" si="60"/>
        <v>-2.2006049382456871E-2</v>
      </c>
      <c r="H94" s="6">
        <f t="shared" si="61"/>
        <v>0.12082265596442698</v>
      </c>
      <c r="I94" s="6">
        <f t="shared" si="61"/>
        <v>-2.1415123375462142E-2</v>
      </c>
      <c r="J94" s="6">
        <f t="shared" si="61"/>
        <v>1.9532165192810202E-2</v>
      </c>
      <c r="K94" s="6">
        <f t="shared" si="61"/>
        <v>-0.10297731750539618</v>
      </c>
      <c r="L94" s="6">
        <f t="shared" si="61"/>
        <v>9.7176818568955881E-4</v>
      </c>
      <c r="N94" s="6">
        <f t="shared" si="62"/>
        <v>-4.32393816687342E-2</v>
      </c>
      <c r="O94" s="6">
        <f t="shared" si="62"/>
        <v>0.16206942798896251</v>
      </c>
      <c r="P94" s="6">
        <f t="shared" si="62"/>
        <v>3.6238477849037665E-3</v>
      </c>
      <c r="Q94" s="6">
        <f t="shared" si="62"/>
        <v>-2.2793959460395974E-2</v>
      </c>
      <c r="R94" s="6">
        <f t="shared" si="62"/>
        <v>2.3538488905699984E-2</v>
      </c>
      <c r="T94" s="6">
        <f t="shared" si="63"/>
        <v>2.6611057093176571E-2</v>
      </c>
      <c r="U94" s="6">
        <f t="shared" si="63"/>
        <v>5.6230894105494311E-2</v>
      </c>
      <c r="V94" s="6">
        <f t="shared" si="63"/>
        <v>-8.0026240819129901E-3</v>
      </c>
      <c r="W94" s="6">
        <f t="shared" si="63"/>
        <v>-5.5325063367017813E-2</v>
      </c>
      <c r="X94" s="6">
        <f t="shared" si="63"/>
        <v>1.3321693691294989E-3</v>
      </c>
    </row>
    <row r="95" spans="1:24" x14ac:dyDescent="0.2">
      <c r="A95">
        <v>2022</v>
      </c>
      <c r="B95" s="6">
        <f t="shared" si="60"/>
        <v>3.2828893686934091E-2</v>
      </c>
      <c r="C95" s="6">
        <f t="shared" si="60"/>
        <v>0.11795611595156785</v>
      </c>
      <c r="D95" s="6">
        <f t="shared" si="60"/>
        <v>-0.16511036674522106</v>
      </c>
      <c r="E95" s="6">
        <f t="shared" si="60"/>
        <v>-2.6491739136267012E-2</v>
      </c>
      <c r="F95" s="6">
        <f t="shared" si="60"/>
        <v>1.5946279958298781E-3</v>
      </c>
      <c r="H95" s="6">
        <f t="shared" si="61"/>
        <v>0.17799234878803105</v>
      </c>
      <c r="I95" s="6">
        <f t="shared" si="61"/>
        <v>0.23811438579214328</v>
      </c>
      <c r="J95" s="6">
        <f t="shared" si="61"/>
        <v>-3.3584336705942186E-2</v>
      </c>
      <c r="K95" s="6">
        <f t="shared" si="61"/>
        <v>-3.2069743524564043E-2</v>
      </c>
      <c r="L95" s="6">
        <f t="shared" si="61"/>
        <v>9.5573930196449108E-2</v>
      </c>
      <c r="N95" s="6">
        <f t="shared" si="62"/>
        <v>5.0456967746257408E-2</v>
      </c>
      <c r="O95" s="6">
        <f t="shared" si="62"/>
        <v>0.15077955880835603</v>
      </c>
      <c r="P95" s="6">
        <f t="shared" si="62"/>
        <v>-9.1198021295678555E-2</v>
      </c>
      <c r="Q95" s="6">
        <f t="shared" si="62"/>
        <v>8.6832766665426941E-2</v>
      </c>
      <c r="R95" s="6">
        <f t="shared" si="62"/>
        <v>8.0459692044142495E-2</v>
      </c>
      <c r="T95" s="6">
        <f t="shared" si="63"/>
        <v>0.10132811927673635</v>
      </c>
      <c r="U95" s="6">
        <f t="shared" si="63"/>
        <v>0.17090264047327119</v>
      </c>
      <c r="V95" s="6">
        <f t="shared" si="63"/>
        <v>-8.8943624615514638E-2</v>
      </c>
      <c r="W95" s="6">
        <f t="shared" si="63"/>
        <v>3.5994493098843172E-3</v>
      </c>
      <c r="X95" s="6">
        <f t="shared" si="63"/>
        <v>6.3825943890925441E-2</v>
      </c>
    </row>
    <row r="96" spans="1:24" x14ac:dyDescent="0.2">
      <c r="A96">
        <v>2023</v>
      </c>
      <c r="B96" s="6">
        <f t="shared" si="60"/>
        <v>-3.4640452555699919E-2</v>
      </c>
      <c r="C96" s="6">
        <f t="shared" si="60"/>
        <v>4.9272148321161335E-2</v>
      </c>
      <c r="D96" s="6">
        <f t="shared" si="60"/>
        <v>-5.423872050930223E-2</v>
      </c>
      <c r="E96" s="6">
        <f t="shared" si="60"/>
        <v>-2.5356862854611584E-2</v>
      </c>
      <c r="F96" s="6">
        <f t="shared" si="60"/>
        <v>-1.3668407684058859E-2</v>
      </c>
      <c r="H96" s="6">
        <f t="shared" si="61"/>
        <v>-0.24728203168873208</v>
      </c>
      <c r="I96" s="6">
        <f t="shared" si="61"/>
        <v>2.0297231271046545E-2</v>
      </c>
      <c r="J96" s="6">
        <f t="shared" si="61"/>
        <v>-0.18361005739607617</v>
      </c>
      <c r="K96" s="6">
        <f t="shared" si="61"/>
        <v>9.4770731775905004E-2</v>
      </c>
      <c r="L96" s="6">
        <f t="shared" si="61"/>
        <v>-8.6129893864606566E-2</v>
      </c>
      <c r="N96" s="6">
        <f t="shared" si="62"/>
        <v>-0.17624146513680128</v>
      </c>
      <c r="O96" s="6">
        <f t="shared" si="62"/>
        <v>-0.11158988963657701</v>
      </c>
      <c r="P96" s="6">
        <f t="shared" si="62"/>
        <v>-5.2585146906727998E-2</v>
      </c>
      <c r="Q96" s="6">
        <f t="shared" si="62"/>
        <v>2.1277055505280362E-2</v>
      </c>
      <c r="R96" s="6">
        <f t="shared" si="62"/>
        <v>-8.9739726966178823E-2</v>
      </c>
      <c r="T96" s="6">
        <f t="shared" si="63"/>
        <v>-0.17640293074419178</v>
      </c>
      <c r="U96" s="6">
        <f t="shared" si="63"/>
        <v>-2.7354217557892913E-2</v>
      </c>
      <c r="V96" s="6">
        <f t="shared" si="63"/>
        <v>-0.11620288139060808</v>
      </c>
      <c r="W96" s="6">
        <f t="shared" si="63"/>
        <v>3.2923197989781272E-2</v>
      </c>
      <c r="X96" s="6">
        <f t="shared" si="63"/>
        <v>-6.7785635534171274E-2</v>
      </c>
    </row>
    <row r="97" spans="1:24" s="1" customFormat="1" ht="15" x14ac:dyDescent="0.25">
      <c r="A97" s="5">
        <v>2024</v>
      </c>
      <c r="B97" s="4">
        <f t="shared" si="60"/>
        <v>-0.23257737869099593</v>
      </c>
      <c r="C97" s="4">
        <f t="shared" si="60"/>
        <v>-0.16639060721803134</v>
      </c>
      <c r="D97" s="4">
        <f t="shared" si="60"/>
        <v>-7.0748061867362599E-2</v>
      </c>
      <c r="E97" s="4">
        <f t="shared" si="60"/>
        <v>3.7268608040996076E-2</v>
      </c>
      <c r="F97" s="4">
        <f t="shared" si="60"/>
        <v>-0.10081570449152311</v>
      </c>
      <c r="H97" s="4">
        <f t="shared" si="61"/>
        <v>-0.46173013272350694</v>
      </c>
      <c r="I97" s="4">
        <f t="shared" si="61"/>
        <v>-0.1058405010787935</v>
      </c>
      <c r="J97" s="4">
        <f t="shared" si="61"/>
        <v>-9.7063233896616974E-2</v>
      </c>
      <c r="K97" s="4">
        <f t="shared" si="61"/>
        <v>4.0594112689979589E-2</v>
      </c>
      <c r="L97" s="4">
        <f t="shared" si="61"/>
        <v>-0.16845569113016789</v>
      </c>
      <c r="N97" s="4">
        <f>+N72/N71-1</f>
        <v>-0.27336337556876333</v>
      </c>
      <c r="O97" s="4">
        <f>+O72/O71-1</f>
        <v>-0.12241401010027986</v>
      </c>
      <c r="P97" s="4">
        <f>+P72/P71-1</f>
        <v>-0.11953088587938898</v>
      </c>
      <c r="Q97" s="4">
        <f>+Q72/Q71-1</f>
        <v>-2.2170925349918491E-2</v>
      </c>
      <c r="R97" s="4">
        <f>+R72/R71-1</f>
        <v>-0.13267302919722312</v>
      </c>
      <c r="T97" s="4">
        <f t="shared" si="63"/>
        <v>-0.34203493762507942</v>
      </c>
      <c r="U97" s="4">
        <f t="shared" si="63"/>
        <v>-0.12788720480479843</v>
      </c>
      <c r="V97" s="4">
        <f t="shared" si="63"/>
        <v>-9.4053859556498032E-2</v>
      </c>
      <c r="W97" s="4">
        <f t="shared" si="63"/>
        <v>2.0470437859322121E-2</v>
      </c>
      <c r="X97" s="4">
        <f t="shared" si="63"/>
        <v>-0.13777442000577844</v>
      </c>
    </row>
    <row r="98" spans="1:24" x14ac:dyDescent="0.2">
      <c r="A98" s="16">
        <v>2025</v>
      </c>
      <c r="B98" s="19">
        <f t="shared" si="60"/>
        <v>-0.17917991916944087</v>
      </c>
      <c r="C98" s="19">
        <f t="shared" si="60"/>
        <v>-0.16238832411730997</v>
      </c>
      <c r="D98" s="19">
        <f t="shared" si="60"/>
        <v>-0.12955315429523218</v>
      </c>
      <c r="E98" s="19">
        <f t="shared" si="60"/>
        <v>-3.0507374584279656E-2</v>
      </c>
      <c r="F98" s="19">
        <f t="shared" si="60"/>
        <v>-0.10768594231270645</v>
      </c>
      <c r="H98" s="19">
        <f t="shared" si="61"/>
        <v>-1.1450172846840578E-2</v>
      </c>
      <c r="I98" s="19">
        <f t="shared" si="61"/>
        <v>-0.16470587074776566</v>
      </c>
      <c r="J98" s="19">
        <f t="shared" si="61"/>
        <v>-4.7211422931213276E-2</v>
      </c>
      <c r="K98" s="19">
        <f t="shared" si="61"/>
        <v>-7.4621919244886037E-3</v>
      </c>
      <c r="L98" s="19">
        <f t="shared" si="61"/>
        <v>-5.5286557470234921E-2</v>
      </c>
      <c r="N98" s="19">
        <f t="shared" si="62"/>
        <v>-9.1491294828484837E-2</v>
      </c>
      <c r="O98" s="19">
        <f t="shared" si="62"/>
        <v>-4.6371219628890459E-2</v>
      </c>
      <c r="P98" s="19">
        <f t="shared" si="62"/>
        <v>-3.1137273359548745E-2</v>
      </c>
      <c r="Q98" s="19">
        <f t="shared" si="62"/>
        <v>0</v>
      </c>
      <c r="R98" s="19">
        <f t="shared" si="62"/>
        <v>-3.9184392811229318E-2</v>
      </c>
      <c r="T98" s="19">
        <f t="shared" si="63"/>
        <v>-9.149287183978938E-2</v>
      </c>
      <c r="U98" s="19">
        <f t="shared" si="63"/>
        <v>-0.11906122516734685</v>
      </c>
      <c r="V98" s="19">
        <f t="shared" si="63"/>
        <v>-7.0295928475781144E-2</v>
      </c>
      <c r="W98" s="19">
        <f t="shared" si="63"/>
        <v>-1.2504296434243556E-2</v>
      </c>
      <c r="X98" s="19">
        <f t="shared" si="63"/>
        <v>-6.5702957055432498E-2</v>
      </c>
    </row>
    <row r="99" spans="1:24" x14ac:dyDescent="0.2">
      <c r="A99" s="16">
        <v>2026</v>
      </c>
      <c r="B99" s="19">
        <f t="shared" si="60"/>
        <v>5.4577838692529301E-2</v>
      </c>
      <c r="C99" s="19">
        <f t="shared" si="60"/>
        <v>2.1308615240618556E-2</v>
      </c>
      <c r="D99" s="19">
        <f t="shared" si="60"/>
        <v>8.1861874874822993E-2</v>
      </c>
      <c r="E99" s="19">
        <f t="shared" si="60"/>
        <v>2.119531547547604E-2</v>
      </c>
      <c r="F99" s="19">
        <f t="shared" si="60"/>
        <v>3.5169079060327402E-2</v>
      </c>
      <c r="H99" s="19">
        <f t="shared" si="61"/>
        <v>0.20658657010802051</v>
      </c>
      <c r="I99" s="19">
        <f t="shared" si="61"/>
        <v>-4.9189934274910696E-2</v>
      </c>
      <c r="J99" s="19">
        <f t="shared" si="61"/>
        <v>-5.6476792933174425E-3</v>
      </c>
      <c r="K99" s="19">
        <f t="shared" si="61"/>
        <v>3.0653099339371437E-2</v>
      </c>
      <c r="L99" s="19">
        <f t="shared" si="61"/>
        <v>4.4641433968775956E-2</v>
      </c>
      <c r="N99" s="19">
        <f t="shared" si="62"/>
        <v>4.9900500129412162E-2</v>
      </c>
      <c r="O99" s="19">
        <f t="shared" si="62"/>
        <v>-0.10277773056587303</v>
      </c>
      <c r="P99" s="19">
        <f t="shared" si="62"/>
        <v>-9.0854643264702162E-2</v>
      </c>
      <c r="Q99" s="19">
        <f t="shared" si="62"/>
        <v>3.515625E-2</v>
      </c>
      <c r="R99" s="19">
        <f t="shared" si="62"/>
        <v>-1.6125531437576113E-2</v>
      </c>
      <c r="T99" s="19">
        <f t="shared" si="63"/>
        <v>0.11026745438926899</v>
      </c>
      <c r="U99" s="19">
        <f t="shared" si="63"/>
        <v>-5.459124342436561E-2</v>
      </c>
      <c r="V99" s="19">
        <f t="shared" si="63"/>
        <v>5.057431376338517E-4</v>
      </c>
      <c r="W99" s="19">
        <f t="shared" si="63"/>
        <v>2.9074504717284899E-2</v>
      </c>
      <c r="X99" s="19">
        <f t="shared" si="63"/>
        <v>2.1924582936269088E-2</v>
      </c>
    </row>
    <row r="100" spans="1:24" x14ac:dyDescent="0.2">
      <c r="A100" s="16">
        <v>2027</v>
      </c>
      <c r="B100" s="19">
        <f t="shared" ref="B100:F100" si="64">+B75/B74-1</f>
        <v>5.6712493096358729E-2</v>
      </c>
      <c r="C100" s="19">
        <f t="shared" si="64"/>
        <v>-4.154351726520511E-2</v>
      </c>
      <c r="D100" s="19">
        <f t="shared" si="64"/>
        <v>0.14815971937326622</v>
      </c>
      <c r="E100" s="19">
        <f t="shared" si="64"/>
        <v>1.8027876741475435E-3</v>
      </c>
      <c r="F100" s="19">
        <f t="shared" si="64"/>
        <v>2.145334491366846E-2</v>
      </c>
      <c r="H100" s="19">
        <f t="shared" ref="H100:L100" si="65">+H75/H74-1</f>
        <v>0.12963820771566037</v>
      </c>
      <c r="I100" s="19">
        <f t="shared" si="65"/>
        <v>-7.757045306104482E-2</v>
      </c>
      <c r="J100" s="19">
        <f t="shared" si="65"/>
        <v>-2.3077517859387497E-2</v>
      </c>
      <c r="K100" s="19">
        <f t="shared" si="65"/>
        <v>1.9393690770779237E-3</v>
      </c>
      <c r="L100" s="19">
        <f t="shared" si="65"/>
        <v>1.3169379853792185E-2</v>
      </c>
      <c r="N100" s="19">
        <f t="shared" ref="N100:R100" si="66">+N75/N74-1</f>
        <v>4.2468255918051145E-2</v>
      </c>
      <c r="O100" s="19">
        <f t="shared" si="66"/>
        <v>-2.8830215865499831E-2</v>
      </c>
      <c r="P100" s="19">
        <f t="shared" si="66"/>
        <v>-3.6318410653313205E-2</v>
      </c>
      <c r="Q100" s="19">
        <f t="shared" si="66"/>
        <v>-1.9569471624266699E-3</v>
      </c>
      <c r="R100" s="19">
        <f t="shared" si="66"/>
        <v>-1.7769289232056895E-3</v>
      </c>
      <c r="T100" s="19">
        <f t="shared" ref="T100:X100" si="67">+T75/T74-1</f>
        <v>8.2022055962855278E-2</v>
      </c>
      <c r="U100" s="19">
        <f t="shared" si="67"/>
        <v>-4.9285631940512165E-2</v>
      </c>
      <c r="V100" s="19">
        <f t="shared" si="67"/>
        <v>3.0444649935067236E-2</v>
      </c>
      <c r="W100" s="19">
        <f t="shared" si="67"/>
        <v>7.4042741112201327E-4</v>
      </c>
      <c r="X100" s="19">
        <f t="shared" si="67"/>
        <v>1.0809217334801779E-2</v>
      </c>
    </row>
    <row r="101" spans="1:24" x14ac:dyDescent="0.2">
      <c r="A101" s="21"/>
      <c r="B101" s="22"/>
      <c r="C101" s="22"/>
      <c r="D101" s="22"/>
      <c r="E101" s="22"/>
      <c r="F101" s="22"/>
      <c r="H101" s="22"/>
      <c r="I101" s="22"/>
      <c r="J101" s="22"/>
      <c r="K101" s="22"/>
      <c r="L101" s="22"/>
      <c r="N101" s="22"/>
      <c r="O101" s="22"/>
      <c r="P101" s="22"/>
      <c r="Q101" s="22"/>
      <c r="R101" s="22"/>
      <c r="T101" s="22"/>
      <c r="U101" s="22"/>
      <c r="V101" s="22"/>
      <c r="W101" s="22"/>
      <c r="X101" s="22"/>
    </row>
    <row r="102" spans="1:24" ht="15" x14ac:dyDescent="0.25">
      <c r="A102" s="1" t="s">
        <v>20</v>
      </c>
    </row>
    <row r="103" spans="1:24" x14ac:dyDescent="0.2">
      <c r="A103" s="23" t="str">
        <f>+'1.1'!A103</f>
        <v>2025-2027</v>
      </c>
      <c r="B103" s="24">
        <f>+(B75/B73)^(1/2)-1</f>
        <v>5.5644626325048963E-2</v>
      </c>
      <c r="C103" s="24">
        <f t="shared" ref="C103:X103" si="68">+(C75/C73)^(1/2)-1</f>
        <v>-1.0616422639698753E-2</v>
      </c>
      <c r="D103" s="24">
        <f t="shared" si="68"/>
        <v>0.11451793465018434</v>
      </c>
      <c r="E103" s="24">
        <f t="shared" si="68"/>
        <v>1.1452576151305571E-2</v>
      </c>
      <c r="F103" s="24">
        <f t="shared" si="68"/>
        <v>2.8288343976227814E-2</v>
      </c>
      <c r="G103" s="20"/>
      <c r="H103" s="24">
        <f t="shared" si="68"/>
        <v>0.16747860387700908</v>
      </c>
      <c r="I103" s="24">
        <f t="shared" si="68"/>
        <v>-6.3487694607384015E-2</v>
      </c>
      <c r="J103" s="24">
        <f t="shared" si="68"/>
        <v>-1.440112760461687E-2</v>
      </c>
      <c r="K103" s="24">
        <f t="shared" si="68"/>
        <v>1.6194821916262425E-2</v>
      </c>
      <c r="L103" s="24">
        <f t="shared" si="68"/>
        <v>2.8785066874379206E-2</v>
      </c>
      <c r="M103" s="20"/>
      <c r="N103" s="24">
        <f t="shared" si="68"/>
        <v>4.6177778036504469E-2</v>
      </c>
      <c r="O103" s="24">
        <f t="shared" si="68"/>
        <v>-6.6535936563700715E-2</v>
      </c>
      <c r="P103" s="24">
        <f t="shared" si="68"/>
        <v>-6.3983631379326611E-2</v>
      </c>
      <c r="Q103" s="24">
        <f t="shared" si="68"/>
        <v>1.6430274988842752E-2</v>
      </c>
      <c r="R103" s="24">
        <f t="shared" si="68"/>
        <v>-8.9771982631118297E-3</v>
      </c>
      <c r="S103" s="20"/>
      <c r="T103" s="24">
        <f t="shared" si="68"/>
        <v>9.6053773163945699E-2</v>
      </c>
      <c r="U103" s="24">
        <f t="shared" si="68"/>
        <v>-5.1942149146102734E-2</v>
      </c>
      <c r="V103" s="24">
        <f t="shared" si="68"/>
        <v>1.5364855726986093E-2</v>
      </c>
      <c r="W103" s="24">
        <f t="shared" si="68"/>
        <v>1.4808582782321889E-2</v>
      </c>
      <c r="X103" s="24">
        <f t="shared" si="68"/>
        <v>1.6351704801543576E-2</v>
      </c>
    </row>
    <row r="105" spans="1:24" x14ac:dyDescent="0.2">
      <c r="N105" s="3"/>
      <c r="T105" s="3"/>
    </row>
    <row r="106" spans="1:24" x14ac:dyDescent="0.2">
      <c r="N106" s="3"/>
      <c r="T106" s="3"/>
    </row>
    <row r="107" spans="1:24" x14ac:dyDescent="0.2">
      <c r="D107" s="11"/>
      <c r="N107" s="3"/>
      <c r="T107" s="3"/>
    </row>
    <row r="108" spans="1:24" x14ac:dyDescent="0.2">
      <c r="D108" s="11"/>
    </row>
    <row r="109" spans="1:24" x14ac:dyDescent="0.2">
      <c r="B109" s="6"/>
      <c r="C109" s="6"/>
      <c r="D109" s="6"/>
      <c r="E109" s="6"/>
    </row>
    <row r="110" spans="1:24" x14ac:dyDescent="0.2">
      <c r="B110" s="6"/>
      <c r="C110" s="6"/>
      <c r="D110" s="6"/>
      <c r="E110" s="6"/>
    </row>
    <row r="111" spans="1:24" x14ac:dyDescent="0.2">
      <c r="B111" s="6"/>
      <c r="C111" s="6"/>
      <c r="D111" s="6"/>
      <c r="E111" s="6"/>
    </row>
    <row r="112" spans="1:24" x14ac:dyDescent="0.2">
      <c r="B112" s="6"/>
      <c r="C112" s="6"/>
      <c r="D112" s="6"/>
      <c r="E112" s="6"/>
    </row>
    <row r="113" spans="2:5" x14ac:dyDescent="0.2">
      <c r="B113" s="6"/>
      <c r="C113" s="6"/>
      <c r="D113" s="6"/>
      <c r="E113" s="6"/>
    </row>
    <row r="114" spans="2:5" x14ac:dyDescent="0.2">
      <c r="C114" s="11"/>
    </row>
    <row r="115" spans="2:5" x14ac:dyDescent="0.2">
      <c r="C115" s="11"/>
    </row>
    <row r="116" spans="2:5" x14ac:dyDescent="0.2">
      <c r="C116" s="11"/>
    </row>
    <row r="117" spans="2:5" x14ac:dyDescent="0.2">
      <c r="C117" s="11"/>
    </row>
    <row r="118" spans="2:5" x14ac:dyDescent="0.2">
      <c r="C118" s="11"/>
    </row>
    <row r="119" spans="2:5" x14ac:dyDescent="0.2">
      <c r="C119" s="11"/>
    </row>
    <row r="120" spans="2:5" x14ac:dyDescent="0.2">
      <c r="C120" s="11"/>
    </row>
    <row r="121" spans="2:5" x14ac:dyDescent="0.2">
      <c r="C121" s="11"/>
    </row>
    <row r="122" spans="2:5" x14ac:dyDescent="0.2">
      <c r="C122" s="11"/>
    </row>
    <row r="123" spans="2:5" x14ac:dyDescent="0.2">
      <c r="C123" s="11"/>
    </row>
    <row r="124" spans="2:5" x14ac:dyDescent="0.2">
      <c r="C124" s="11"/>
    </row>
    <row r="125" spans="2:5" x14ac:dyDescent="0.2">
      <c r="C125" s="11"/>
    </row>
    <row r="126" spans="2:5" x14ac:dyDescent="0.2">
      <c r="C126" s="11"/>
    </row>
    <row r="127" spans="2:5" x14ac:dyDescent="0.2">
      <c r="C127" s="11"/>
    </row>
    <row r="128" spans="2:5" x14ac:dyDescent="0.2">
      <c r="C128" s="11"/>
    </row>
    <row r="129" spans="3:3" x14ac:dyDescent="0.2">
      <c r="C129" s="11"/>
    </row>
    <row r="130" spans="3:3" x14ac:dyDescent="0.2">
      <c r="C130" s="11"/>
    </row>
    <row r="131" spans="3:3" x14ac:dyDescent="0.2">
      <c r="C131" s="11"/>
    </row>
    <row r="132" spans="3:3" x14ac:dyDescent="0.2">
      <c r="C132" s="11"/>
    </row>
    <row r="133" spans="3:3" x14ac:dyDescent="0.2">
      <c r="C133" s="11"/>
    </row>
    <row r="134" spans="3:3" x14ac:dyDescent="0.2">
      <c r="C134" s="11"/>
    </row>
    <row r="135" spans="3:3" x14ac:dyDescent="0.2">
      <c r="C135" s="11"/>
    </row>
    <row r="136" spans="3:3" x14ac:dyDescent="0.2">
      <c r="C136" s="11"/>
    </row>
    <row r="137" spans="3:3" x14ac:dyDescent="0.2">
      <c r="C137" s="11"/>
    </row>
    <row r="138" spans="3:3" x14ac:dyDescent="0.2">
      <c r="C138" s="11"/>
    </row>
    <row r="139" spans="3:3" x14ac:dyDescent="0.2">
      <c r="C139" s="11"/>
    </row>
    <row r="140" spans="3:3" x14ac:dyDescent="0.2">
      <c r="C140" s="11"/>
    </row>
    <row r="141" spans="3:3" x14ac:dyDescent="0.2">
      <c r="C141" s="11"/>
    </row>
    <row r="142" spans="3:3" x14ac:dyDescent="0.2">
      <c r="C142" s="11"/>
    </row>
    <row r="143" spans="3:3" x14ac:dyDescent="0.2">
      <c r="C143" s="11"/>
    </row>
    <row r="144" spans="3:3" x14ac:dyDescent="0.2">
      <c r="C144" s="11"/>
    </row>
    <row r="145" spans="3:3" x14ac:dyDescent="0.2">
      <c r="C145" s="11"/>
    </row>
    <row r="146" spans="3:3" x14ac:dyDescent="0.2">
      <c r="C146" s="11"/>
    </row>
    <row r="147" spans="3:3" x14ac:dyDescent="0.2">
      <c r="C147" s="11"/>
    </row>
    <row r="148" spans="3:3" x14ac:dyDescent="0.2">
      <c r="C148" s="11"/>
    </row>
    <row r="149" spans="3:3" x14ac:dyDescent="0.2">
      <c r="C149" s="11"/>
    </row>
    <row r="150" spans="3:3" x14ac:dyDescent="0.2">
      <c r="C150" s="11"/>
    </row>
    <row r="151" spans="3:3" x14ac:dyDescent="0.2">
      <c r="C151" s="11"/>
    </row>
    <row r="152" spans="3:3" x14ac:dyDescent="0.2">
      <c r="C152" s="11"/>
    </row>
    <row r="153" spans="3:3" x14ac:dyDescent="0.2">
      <c r="C153" s="11"/>
    </row>
    <row r="154" spans="3:3" x14ac:dyDescent="0.2">
      <c r="C154" s="11"/>
    </row>
  </sheetData>
  <mergeCells count="13">
    <mergeCell ref="B78:F78"/>
    <mergeCell ref="H78:L78"/>
    <mergeCell ref="N78:R78"/>
    <mergeCell ref="T78:X78"/>
    <mergeCell ref="H5:L5"/>
    <mergeCell ref="B28:F28"/>
    <mergeCell ref="H28:L28"/>
    <mergeCell ref="N28:R28"/>
    <mergeCell ref="T28:X28"/>
    <mergeCell ref="B53:F53"/>
    <mergeCell ref="H53:L53"/>
    <mergeCell ref="N53:R53"/>
    <mergeCell ref="T53:X53"/>
  </mergeCells>
  <pageMargins left="0.7" right="0.7" top="0.75" bottom="0.75" header="0.3" footer="0.3"/>
  <pageSetup paperSize="9" orientation="portrait" r:id="rId1"/>
  <ignoredErrors>
    <ignoredError sqref="F31:F50" formulaRange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4E7588-13A7-4AA1-B497-15758B49CC17}">
  <dimension ref="A1:T79"/>
  <sheetViews>
    <sheetView showGridLines="0" zoomScale="80" zoomScaleNormal="80" workbookViewId="0">
      <pane xSplit="1" topLeftCell="B1" activePane="topRight" state="frozen"/>
      <selection pane="topRight"/>
    </sheetView>
  </sheetViews>
  <sheetFormatPr baseColWidth="10" defaultColWidth="11" defaultRowHeight="14.25" x14ac:dyDescent="0.2"/>
  <cols>
    <col min="2" max="6" width="20.625" customWidth="1"/>
    <col min="7" max="7" width="10.625" customWidth="1"/>
    <col min="8" max="12" width="20.625" customWidth="1"/>
    <col min="13" max="13" width="10.625" customWidth="1"/>
    <col min="14" max="18" width="20.625" customWidth="1"/>
  </cols>
  <sheetData>
    <row r="1" spans="1:18" ht="23.25" x14ac:dyDescent="0.35">
      <c r="B1" s="37" t="s">
        <v>85</v>
      </c>
    </row>
    <row r="2" spans="1:18" x14ac:dyDescent="0.2">
      <c r="B2" t="s">
        <v>0</v>
      </c>
      <c r="C2" s="2">
        <v>45946</v>
      </c>
    </row>
    <row r="4" spans="1:18" ht="15" x14ac:dyDescent="0.25">
      <c r="A4" s="13"/>
      <c r="B4" s="34" t="s">
        <v>1</v>
      </c>
      <c r="H4" s="1"/>
      <c r="I4" s="40"/>
      <c r="J4" s="35"/>
      <c r="N4" s="1"/>
      <c r="O4" s="40"/>
      <c r="P4" s="35"/>
    </row>
    <row r="5" spans="1:18" ht="18" x14ac:dyDescent="0.25">
      <c r="B5" s="57" t="s">
        <v>4</v>
      </c>
      <c r="C5" s="57"/>
      <c r="D5" s="57"/>
      <c r="E5" s="57"/>
      <c r="F5" s="57"/>
      <c r="H5" s="57" t="s">
        <v>5</v>
      </c>
      <c r="I5" s="57"/>
      <c r="J5" s="57"/>
      <c r="K5" s="57"/>
      <c r="L5" s="57"/>
      <c r="N5" s="57" t="s">
        <v>6</v>
      </c>
      <c r="O5" s="57"/>
      <c r="P5" s="57"/>
      <c r="Q5" s="57"/>
      <c r="R5" s="57"/>
    </row>
    <row r="7" spans="1:18" s="8" customFormat="1" ht="20.25" customHeight="1" x14ac:dyDescent="0.2">
      <c r="B7" s="27" t="s">
        <v>8</v>
      </c>
      <c r="C7" s="27" t="s">
        <v>9</v>
      </c>
      <c r="D7" s="27" t="s">
        <v>10</v>
      </c>
      <c r="E7" s="27" t="s">
        <v>11</v>
      </c>
      <c r="F7" s="27" t="s">
        <v>12</v>
      </c>
      <c r="H7" s="27" t="s">
        <v>8</v>
      </c>
      <c r="I7" s="27" t="s">
        <v>9</v>
      </c>
      <c r="J7" s="27" t="s">
        <v>10</v>
      </c>
      <c r="K7" s="27" t="s">
        <v>11</v>
      </c>
      <c r="L7" s="27" t="s">
        <v>12</v>
      </c>
      <c r="N7" s="27" t="s">
        <v>8</v>
      </c>
      <c r="O7" s="27" t="s">
        <v>9</v>
      </c>
      <c r="P7" s="27" t="s">
        <v>10</v>
      </c>
      <c r="Q7" s="27" t="s">
        <v>11</v>
      </c>
      <c r="R7" s="27" t="s">
        <v>12</v>
      </c>
    </row>
    <row r="8" spans="1:18" x14ac:dyDescent="0.2">
      <c r="A8">
        <v>2008</v>
      </c>
      <c r="B8" s="41">
        <v>1.4813054099960254E-3</v>
      </c>
      <c r="C8" s="41">
        <v>2.5153333999128336E-4</v>
      </c>
      <c r="D8" s="41">
        <v>-3.3378510899986225E-3</v>
      </c>
      <c r="E8" s="41">
        <v>0</v>
      </c>
      <c r="F8" s="41">
        <v>-1.6050123400077609E-3</v>
      </c>
      <c r="H8" s="41">
        <v>2.6733571999812966E-3</v>
      </c>
      <c r="I8" s="41">
        <v>4.5104457500073636E-3</v>
      </c>
      <c r="J8" s="41">
        <v>3.089357659987968E-3</v>
      </c>
      <c r="K8" s="41">
        <v>0</v>
      </c>
      <c r="L8" s="41">
        <v>1.0273160609983734E-2</v>
      </c>
      <c r="N8" s="41">
        <v>-7.4585889986877874E-5</v>
      </c>
      <c r="O8" s="41">
        <v>3.4982673840048051E-2</v>
      </c>
      <c r="P8" s="41">
        <v>1.9300158109999188E-2</v>
      </c>
      <c r="Q8" s="41">
        <v>3.7428269999999983</v>
      </c>
      <c r="R8" s="41">
        <v>3.7970352460600623</v>
      </c>
    </row>
    <row r="9" spans="1:18" x14ac:dyDescent="0.2">
      <c r="A9">
        <v>2009</v>
      </c>
      <c r="B9" s="41">
        <v>9.6760102999127184E-4</v>
      </c>
      <c r="C9" s="41">
        <v>2.9853259399175158E-3</v>
      </c>
      <c r="D9" s="41">
        <v>-9.1625029001463076E-4</v>
      </c>
      <c r="E9" s="41">
        <v>0</v>
      </c>
      <c r="F9" s="41">
        <v>3.0366766799261313E-3</v>
      </c>
      <c r="H9" s="41">
        <v>-3.5665163899984975E-3</v>
      </c>
      <c r="I9" s="41">
        <v>-1.1005077599861579E-3</v>
      </c>
      <c r="J9" s="41">
        <v>1.3228536000120528E-4</v>
      </c>
      <c r="K9" s="41">
        <v>0</v>
      </c>
      <c r="L9" s="41">
        <v>-4.5347387899710156E-3</v>
      </c>
      <c r="N9" s="41">
        <v>-1.5519152899976518E-3</v>
      </c>
      <c r="O9" s="41">
        <v>-2.5230649240072012E-2</v>
      </c>
      <c r="P9" s="41">
        <v>7.7590201399964087E-3</v>
      </c>
      <c r="Q9" s="41">
        <v>3.4750200000000007</v>
      </c>
      <c r="R9" s="41">
        <v>3.4559964556099203</v>
      </c>
    </row>
    <row r="10" spans="1:18" x14ac:dyDescent="0.2">
      <c r="A10">
        <v>2010</v>
      </c>
      <c r="B10" s="41">
        <v>3.1502723699787794E-3</v>
      </c>
      <c r="C10" s="41">
        <v>4.6327483200130359E-3</v>
      </c>
      <c r="D10" s="41">
        <v>-3.843037819997619E-3</v>
      </c>
      <c r="E10" s="41">
        <v>0</v>
      </c>
      <c r="F10" s="41">
        <v>3.9399828699799855E-3</v>
      </c>
      <c r="H10" s="41">
        <v>-1.5491709400059506E-3</v>
      </c>
      <c r="I10" s="41">
        <v>-4.981176370009166E-3</v>
      </c>
      <c r="J10" s="41">
        <v>-4.6736883299995924E-3</v>
      </c>
      <c r="K10" s="41">
        <v>0</v>
      </c>
      <c r="L10" s="41">
        <v>-1.1204035640020038E-2</v>
      </c>
      <c r="N10" s="41">
        <v>1.2154482729997085E-2</v>
      </c>
      <c r="O10" s="41">
        <v>3.897244406000766E-2</v>
      </c>
      <c r="P10" s="41">
        <v>1.041323727000254E-2</v>
      </c>
      <c r="Q10" s="41">
        <v>3.7584170000000015</v>
      </c>
      <c r="R10" s="41">
        <v>3.8199571640600283</v>
      </c>
    </row>
    <row r="11" spans="1:18" x14ac:dyDescent="0.2">
      <c r="A11">
        <v>2011</v>
      </c>
      <c r="B11" s="41">
        <v>-2.5494085800232824E-3</v>
      </c>
      <c r="C11" s="41">
        <v>-2.4151761899702251E-3</v>
      </c>
      <c r="D11" s="41">
        <v>-4.2444964499921412E-3</v>
      </c>
      <c r="E11" s="41">
        <v>0</v>
      </c>
      <c r="F11" s="41">
        <v>-9.2090812199785432E-3</v>
      </c>
      <c r="H11" s="41">
        <v>-1.6428566400179534E-3</v>
      </c>
      <c r="I11" s="41">
        <v>6.1959898999219831E-4</v>
      </c>
      <c r="J11" s="41">
        <v>1.5561327100037659E-3</v>
      </c>
      <c r="K11" s="41">
        <v>0</v>
      </c>
      <c r="L11" s="41">
        <v>5.3287506000287976E-4</v>
      </c>
      <c r="N11" s="41">
        <v>1.2797632819996352E-2</v>
      </c>
      <c r="O11" s="41">
        <v>4.6774010129993826E-2</v>
      </c>
      <c r="P11" s="41">
        <v>1.3366516779999671E-2</v>
      </c>
      <c r="Q11" s="41">
        <v>4.1896759999999951</v>
      </c>
      <c r="R11" s="41">
        <v>4.2626141597299778</v>
      </c>
    </row>
    <row r="12" spans="1:18" x14ac:dyDescent="0.2">
      <c r="A12">
        <v>2012</v>
      </c>
      <c r="B12" s="41">
        <v>1.7022383500133742E-3</v>
      </c>
      <c r="C12" s="41">
        <v>3.0784554199811964E-3</v>
      </c>
      <c r="D12" s="41">
        <v>1.2740917099769433E-3</v>
      </c>
      <c r="E12" s="41">
        <v>0</v>
      </c>
      <c r="F12" s="41">
        <v>6.0547854799608558E-3</v>
      </c>
      <c r="H12" s="41">
        <v>-1.547850450002386E-3</v>
      </c>
      <c r="I12" s="41">
        <v>-2.9623687099658014E-3</v>
      </c>
      <c r="J12" s="41">
        <v>9.3245973000932736E-4</v>
      </c>
      <c r="K12" s="41">
        <v>0</v>
      </c>
      <c r="L12" s="41">
        <v>-3.57775942995886E-3</v>
      </c>
      <c r="N12" s="41">
        <v>-8.7050797100189925E-3</v>
      </c>
      <c r="O12" s="41">
        <v>3.0152296589996297E-2</v>
      </c>
      <c r="P12" s="41">
        <v>2.3573414160001249E-2</v>
      </c>
      <c r="Q12" s="41">
        <v>4.8914530000000056</v>
      </c>
      <c r="R12" s="41">
        <v>4.9364736310399735</v>
      </c>
    </row>
    <row r="13" spans="1:18" x14ac:dyDescent="0.2">
      <c r="A13">
        <v>2013</v>
      </c>
      <c r="B13" s="41">
        <v>-4.7631309199687166E-3</v>
      </c>
      <c r="C13" s="41">
        <v>-1.8296935299915162E-3</v>
      </c>
      <c r="D13" s="41">
        <v>4.8235898499839891E-3</v>
      </c>
      <c r="E13" s="41">
        <v>0</v>
      </c>
      <c r="F13" s="41">
        <v>-1.7692345999762438E-3</v>
      </c>
      <c r="H13" s="41">
        <v>-3.8647837699841148E-3</v>
      </c>
      <c r="I13" s="41">
        <v>3.9772433399889451E-3</v>
      </c>
      <c r="J13" s="41">
        <v>-2.4283721300122352E-3</v>
      </c>
      <c r="K13" s="41">
        <v>0</v>
      </c>
      <c r="L13" s="41">
        <v>-2.3159125600216157E-3</v>
      </c>
      <c r="N13" s="41">
        <v>-5.0115568600084259E-3</v>
      </c>
      <c r="O13" s="41">
        <v>-0.25575267605000818</v>
      </c>
      <c r="P13" s="41">
        <v>3.1429789050001489E-2</v>
      </c>
      <c r="Q13" s="41">
        <v>5.278020000000005</v>
      </c>
      <c r="R13" s="41">
        <v>5.0486855561400006</v>
      </c>
    </row>
    <row r="14" spans="1:18" x14ac:dyDescent="0.2">
      <c r="A14">
        <v>2014</v>
      </c>
      <c r="B14" s="41">
        <v>-3.3084974800132727E-3</v>
      </c>
      <c r="C14" s="41">
        <v>-1.3095143990682345E-4</v>
      </c>
      <c r="D14" s="41">
        <v>9.1322687001493819E-4</v>
      </c>
      <c r="E14" s="41">
        <v>0</v>
      </c>
      <c r="F14" s="41">
        <v>-2.5262220499371324E-3</v>
      </c>
      <c r="H14" s="41">
        <v>4.765412100006472E-3</v>
      </c>
      <c r="I14" s="41">
        <v>-2.4742817499898706E-3</v>
      </c>
      <c r="J14" s="41">
        <v>-4.0113574999978141E-4</v>
      </c>
      <c r="K14" s="41">
        <v>0</v>
      </c>
      <c r="L14" s="41">
        <v>1.8899946000487944E-3</v>
      </c>
      <c r="N14" s="41">
        <v>-3.9947873999857109E-4</v>
      </c>
      <c r="O14" s="41">
        <v>4.3315827410012275E-2</v>
      </c>
      <c r="P14" s="41">
        <v>1.6182641650008378E-2</v>
      </c>
      <c r="Q14" s="41">
        <v>4.7912239999999997</v>
      </c>
      <c r="R14" s="41">
        <v>4.8503229903200236</v>
      </c>
    </row>
    <row r="15" spans="1:18" x14ac:dyDescent="0.2">
      <c r="A15">
        <v>2015</v>
      </c>
      <c r="B15" s="41">
        <v>2.6405014700330298E-3</v>
      </c>
      <c r="C15" s="41">
        <v>3.2483138900545327E-3</v>
      </c>
      <c r="D15" s="41">
        <v>4.1614663199815993E-3</v>
      </c>
      <c r="E15" s="41">
        <v>0</v>
      </c>
      <c r="F15" s="41">
        <v>1.0050281680037187E-2</v>
      </c>
      <c r="H15" s="41">
        <v>2.8564678002851451E-4</v>
      </c>
      <c r="I15" s="41">
        <v>4.363140700014867E-3</v>
      </c>
      <c r="J15" s="41">
        <v>-4.4511251400187746E-3</v>
      </c>
      <c r="K15" s="41">
        <v>0</v>
      </c>
      <c r="L15" s="41">
        <v>1.9766234001394878E-4</v>
      </c>
      <c r="N15" s="41">
        <v>1.2871562800000902E-3</v>
      </c>
      <c r="O15" s="41">
        <v>9.1665307409989794E-2</v>
      </c>
      <c r="P15" s="41">
        <v>2.6424554210006335E-2</v>
      </c>
      <c r="Q15" s="41">
        <v>5.7356435600000069</v>
      </c>
      <c r="R15" s="41">
        <v>5.8550205778999782</v>
      </c>
    </row>
    <row r="16" spans="1:18" x14ac:dyDescent="0.2">
      <c r="A16">
        <v>2016</v>
      </c>
      <c r="B16" s="41">
        <v>1.3528057300362661E-3</v>
      </c>
      <c r="C16" s="41">
        <v>-1.6241512300609884E-3</v>
      </c>
      <c r="D16" s="41">
        <v>-2.642759100005776E-3</v>
      </c>
      <c r="E16" s="41">
        <v>0</v>
      </c>
      <c r="F16" s="41">
        <v>-2.9141046000233928E-3</v>
      </c>
      <c r="H16" s="41">
        <v>4.6624601002065447E-4</v>
      </c>
      <c r="I16" s="41">
        <v>4.0085469299739884E-3</v>
      </c>
      <c r="J16" s="41">
        <v>9.0719150000495574E-4</v>
      </c>
      <c r="K16" s="41">
        <v>0</v>
      </c>
      <c r="L16" s="41">
        <v>5.3819844400209149E-3</v>
      </c>
      <c r="N16" s="41">
        <v>1.3067888669990424E-2</v>
      </c>
      <c r="O16" s="41">
        <v>0.16821755278001405</v>
      </c>
      <c r="P16" s="41">
        <v>4.2010968669991655E-2</v>
      </c>
      <c r="Q16" s="41">
        <v>3.8735716743965583</v>
      </c>
      <c r="R16" s="41">
        <v>4.0968680845165579</v>
      </c>
    </row>
    <row r="17" spans="1:20" x14ac:dyDescent="0.2">
      <c r="A17">
        <v>2017</v>
      </c>
      <c r="B17" s="41">
        <v>-3.9973888100064414E-3</v>
      </c>
      <c r="C17" s="41">
        <v>2.046477409948011E-3</v>
      </c>
      <c r="D17" s="41">
        <v>1.3821163100331546E-3</v>
      </c>
      <c r="E17" s="41">
        <v>0</v>
      </c>
      <c r="F17" s="41">
        <v>-5.6879508997553785E-4</v>
      </c>
      <c r="H17" s="41">
        <v>-1.3846214199304541E-3</v>
      </c>
      <c r="I17" s="41">
        <v>4.1800158999762971E-3</v>
      </c>
      <c r="J17" s="41">
        <v>-2.7484157299824119E-3</v>
      </c>
      <c r="K17" s="41">
        <v>0</v>
      </c>
      <c r="L17" s="41">
        <v>4.6978749992376834E-5</v>
      </c>
      <c r="N17" s="41">
        <v>-5.2036819998591E-4</v>
      </c>
      <c r="O17" s="41">
        <v>0.20283142755997829</v>
      </c>
      <c r="P17" s="41">
        <v>3.3179998419999635E-2</v>
      </c>
      <c r="Q17" s="41">
        <v>3.2178017004448307</v>
      </c>
      <c r="R17" s="41">
        <v>3.4532927582248192</v>
      </c>
    </row>
    <row r="18" spans="1:20" x14ac:dyDescent="0.2">
      <c r="A18">
        <v>2018</v>
      </c>
      <c r="B18" s="41">
        <v>-2.2601560700223899E-3</v>
      </c>
      <c r="C18" s="41">
        <v>2.7866606799875626E-3</v>
      </c>
      <c r="D18" s="41">
        <v>2.8110500700222474E-3</v>
      </c>
      <c r="E18" s="41">
        <v>0</v>
      </c>
      <c r="F18" s="41">
        <v>3.3375546800016309E-3</v>
      </c>
      <c r="H18" s="41">
        <v>-2.1181319500840345E-3</v>
      </c>
      <c r="I18" s="41">
        <v>1.0337169600518337E-3</v>
      </c>
      <c r="J18" s="41">
        <v>8.4509256006981559E-4</v>
      </c>
      <c r="K18" s="41">
        <v>0</v>
      </c>
      <c r="L18" s="41">
        <v>-2.39322429990807E-4</v>
      </c>
      <c r="N18" s="41">
        <v>3.1238961300061874E-3</v>
      </c>
      <c r="O18" s="41">
        <v>0.44822903649998125</v>
      </c>
      <c r="P18" s="41">
        <v>2.8990109790004936E-2</v>
      </c>
      <c r="Q18" s="41">
        <v>4.5772560854670772</v>
      </c>
      <c r="R18" s="41">
        <v>5.0575991278870731</v>
      </c>
    </row>
    <row r="19" spans="1:20" x14ac:dyDescent="0.2">
      <c r="A19">
        <v>2019</v>
      </c>
      <c r="B19" s="41">
        <v>1.9460311600028035E-3</v>
      </c>
      <c r="C19" s="41">
        <v>-4.1460358299545419E-3</v>
      </c>
      <c r="D19" s="41">
        <v>-3.6861444599836091E-3</v>
      </c>
      <c r="E19" s="41">
        <v>0</v>
      </c>
      <c r="F19" s="41">
        <v>-5.8861491299921909E-3</v>
      </c>
      <c r="H19" s="41">
        <v>9.5254144996204104E-4</v>
      </c>
      <c r="I19" s="41">
        <v>-8.0381092003278809E-4</v>
      </c>
      <c r="J19" s="41">
        <v>-1.3458924799891747E-3</v>
      </c>
      <c r="K19" s="41">
        <v>0</v>
      </c>
      <c r="L19" s="41">
        <v>-1.1971619500741326E-3</v>
      </c>
      <c r="N19" s="41">
        <v>2.3442654619984182E-2</v>
      </c>
      <c r="O19" s="41">
        <v>0.44318048183001224</v>
      </c>
      <c r="P19" s="41">
        <v>4.2054922400001971E-2</v>
      </c>
      <c r="Q19" s="41">
        <v>4.9880960854670775</v>
      </c>
      <c r="R19" s="41">
        <v>5.4967741443170723</v>
      </c>
    </row>
    <row r="20" spans="1:20" x14ac:dyDescent="0.2">
      <c r="A20">
        <v>2020</v>
      </c>
      <c r="B20" s="41">
        <v>1.8681985700226278E-3</v>
      </c>
      <c r="C20" s="41">
        <v>2.0252077600630969E-3</v>
      </c>
      <c r="D20" s="41">
        <v>-3.2598162002273057E-4</v>
      </c>
      <c r="E20" s="41">
        <v>-5.0486827033211057E-2</v>
      </c>
      <c r="F20" s="41">
        <v>-4.6919402323169379E-2</v>
      </c>
      <c r="H20" s="41">
        <v>2.3212104600105476E-3</v>
      </c>
      <c r="I20" s="41">
        <v>-3.2147270100892911E-3</v>
      </c>
      <c r="J20" s="41">
        <v>2.3793914899741253E-3</v>
      </c>
      <c r="K20" s="41">
        <v>0</v>
      </c>
      <c r="L20" s="41">
        <v>1.485874939930909E-3</v>
      </c>
      <c r="M20" s="11"/>
      <c r="N20" s="41">
        <v>7.2583635480029329E-2</v>
      </c>
      <c r="O20" s="41">
        <v>0.25860744617996545</v>
      </c>
      <c r="P20" s="41">
        <v>9.0885451570009934E-2</v>
      </c>
      <c r="Q20" s="41">
        <v>4.9768992923044451</v>
      </c>
      <c r="R20" s="41">
        <v>5.3989758255344498</v>
      </c>
    </row>
    <row r="21" spans="1:20" x14ac:dyDescent="0.2">
      <c r="A21">
        <v>2021</v>
      </c>
      <c r="B21" s="41">
        <v>-1.77624409928967E-4</v>
      </c>
      <c r="C21" s="41">
        <v>-1.0512131002116121E-4</v>
      </c>
      <c r="D21" s="41">
        <v>-1.616679279997868E-3</v>
      </c>
      <c r="E21" s="41">
        <v>0.86267356211006074</v>
      </c>
      <c r="F21" s="41">
        <v>0.86077413711012696</v>
      </c>
      <c r="H21" s="41">
        <v>-4.6251847299600968E-3</v>
      </c>
      <c r="I21" s="41">
        <v>-4.4362448400647736E-3</v>
      </c>
      <c r="J21" s="41">
        <v>-3.731566550030152E-3</v>
      </c>
      <c r="K21" s="41">
        <v>0</v>
      </c>
      <c r="L21" s="41">
        <v>-1.2792996120026601E-2</v>
      </c>
      <c r="N21" s="41">
        <v>0.110916662459978</v>
      </c>
      <c r="O21" s="41">
        <v>0.48835169406997636</v>
      </c>
      <c r="P21" s="41">
        <v>0.2294257798799979</v>
      </c>
      <c r="Q21" s="41">
        <v>4.0427586671395375</v>
      </c>
      <c r="R21" s="41">
        <v>4.871452803549488</v>
      </c>
    </row>
    <row r="22" spans="1:20" x14ac:dyDescent="0.2">
      <c r="A22">
        <v>2022</v>
      </c>
      <c r="B22" s="41">
        <v>2.9315495600457098E-3</v>
      </c>
      <c r="C22" s="41">
        <v>-4.0559072800334661E-3</v>
      </c>
      <c r="D22" s="41">
        <v>9.9685971998297873E-4</v>
      </c>
      <c r="E22" s="41">
        <v>0.23535931945546906</v>
      </c>
      <c r="F22" s="41">
        <v>0.23523182145549981</v>
      </c>
      <c r="H22" s="41">
        <v>-8.8092576996245953E-4</v>
      </c>
      <c r="I22" s="41">
        <v>2.497046940106884E-3</v>
      </c>
      <c r="J22" s="41">
        <v>-3.3752968299509689E-3</v>
      </c>
      <c r="K22" s="41">
        <v>0</v>
      </c>
      <c r="L22" s="41">
        <v>-1.759175659799439E-3</v>
      </c>
      <c r="N22" s="41">
        <v>0.65374781476000976</v>
      </c>
      <c r="O22" s="41">
        <v>1.064817780189955</v>
      </c>
      <c r="P22" s="41">
        <v>0.3284702968099964</v>
      </c>
      <c r="Q22" s="41">
        <v>6.0689377650583864</v>
      </c>
      <c r="R22" s="41">
        <v>8.1159736568183121</v>
      </c>
    </row>
    <row r="23" spans="1:20" x14ac:dyDescent="0.2">
      <c r="A23">
        <v>2023</v>
      </c>
      <c r="B23" s="41">
        <v>-2.3062120800574348E-3</v>
      </c>
      <c r="C23" s="41">
        <v>-7.2872020999170672E-4</v>
      </c>
      <c r="D23" s="41">
        <v>4.2926896200086162E-3</v>
      </c>
      <c r="E23" s="41">
        <v>0.48633487175463586</v>
      </c>
      <c r="F23" s="41">
        <v>0.48759262908453138</v>
      </c>
      <c r="H23" s="41">
        <v>0.31083075351000389</v>
      </c>
      <c r="I23" s="41">
        <v>9.9321619730048383E-2</v>
      </c>
      <c r="J23" s="41">
        <v>0.17675043558999448</v>
      </c>
      <c r="K23" s="41">
        <v>1.1519999999999868</v>
      </c>
      <c r="L23" s="41">
        <v>1.738902808830062</v>
      </c>
      <c r="N23" s="41">
        <v>2.2928133767400283</v>
      </c>
      <c r="O23" s="41">
        <v>2.1636173244200307</v>
      </c>
      <c r="P23" s="41">
        <v>0.16385429267999641</v>
      </c>
      <c r="Q23" s="41">
        <v>5.1860994286881521</v>
      </c>
      <c r="R23" s="41">
        <v>9.8063844225282253</v>
      </c>
    </row>
    <row r="24" spans="1:20" s="1" customFormat="1" ht="15" x14ac:dyDescent="0.25">
      <c r="A24" s="10">
        <v>2024</v>
      </c>
      <c r="B24" s="42">
        <v>1.8410326399731503E-3</v>
      </c>
      <c r="C24" s="42">
        <v>6.9080252005448983E-4</v>
      </c>
      <c r="D24" s="42">
        <v>-1.7534728300425684E-3</v>
      </c>
      <c r="E24" s="42">
        <v>1.9513399580660717</v>
      </c>
      <c r="F24" s="42">
        <v>1.9521183203960391</v>
      </c>
      <c r="H24" s="42">
        <v>0.62047069948998512</v>
      </c>
      <c r="I24" s="42">
        <v>-0.11907304091988635</v>
      </c>
      <c r="J24" s="42">
        <v>0.23498725556997613</v>
      </c>
      <c r="K24" s="42">
        <v>1.9420000000000073</v>
      </c>
      <c r="L24" s="42">
        <v>2.6783849141401106</v>
      </c>
      <c r="M24" s="39"/>
      <c r="N24" s="42">
        <v>1.7841400519699562</v>
      </c>
      <c r="O24" s="42">
        <v>4.645236363670044</v>
      </c>
      <c r="P24" s="42">
        <v>1.933403505310002</v>
      </c>
      <c r="Q24" s="42">
        <v>-2.9843569499814322</v>
      </c>
      <c r="R24" s="42">
        <v>5.3784229709685292</v>
      </c>
    </row>
    <row r="25" spans="1:20" ht="15" x14ac:dyDescent="0.25">
      <c r="A25" s="16">
        <v>2025</v>
      </c>
      <c r="B25" s="43">
        <v>0.34697760183000526</v>
      </c>
      <c r="C25" s="43">
        <v>-1.1213289079699464</v>
      </c>
      <c r="D25" s="43">
        <v>-0.55952370159997855</v>
      </c>
      <c r="E25" s="43">
        <v>1.3483126568792443</v>
      </c>
      <c r="F25" s="43">
        <v>1.4437649139324549E-2</v>
      </c>
      <c r="G25" s="1"/>
      <c r="H25" s="43">
        <v>-4.801726594019982</v>
      </c>
      <c r="I25" s="43">
        <v>-3.8091449674599289</v>
      </c>
      <c r="J25" s="43">
        <v>5.3323855980003998E-2</v>
      </c>
      <c r="K25" s="43">
        <v>-3.4285722759999828</v>
      </c>
      <c r="L25" s="43">
        <v>-11.986119981499826</v>
      </c>
      <c r="M25" s="1"/>
      <c r="N25" s="43">
        <v>5.362908344389993</v>
      </c>
      <c r="O25" s="43">
        <v>12.181571083109986</v>
      </c>
      <c r="P25" s="43">
        <v>4.9039070001400038</v>
      </c>
      <c r="Q25" s="43">
        <v>-6.7021697502959796</v>
      </c>
      <c r="R25" s="43">
        <v>15.746216677344023</v>
      </c>
      <c r="S25" s="1"/>
      <c r="T25" s="1"/>
    </row>
    <row r="26" spans="1:20" ht="15" x14ac:dyDescent="0.25">
      <c r="A26" s="16">
        <v>2026</v>
      </c>
      <c r="B26" s="43">
        <v>-3.5951926193000432</v>
      </c>
      <c r="C26" s="43">
        <v>-0.66411753787992467</v>
      </c>
      <c r="D26" s="43">
        <v>-1.0529610308900068</v>
      </c>
      <c r="E26" s="43">
        <v>1.2795592064543655</v>
      </c>
      <c r="F26" s="43">
        <v>-4.0327119816155914</v>
      </c>
      <c r="G26" s="1"/>
      <c r="H26" s="43">
        <v>-12.04580248889998</v>
      </c>
      <c r="I26" s="43">
        <v>-2.437269431080054</v>
      </c>
      <c r="J26" s="43">
        <v>0.17046957489002068</v>
      </c>
      <c r="K26" s="43">
        <v>-7.1655013557675034</v>
      </c>
      <c r="L26" s="43">
        <v>-21.478103700857446</v>
      </c>
      <c r="M26" s="1"/>
      <c r="N26" s="43">
        <v>1.6820769298499911</v>
      </c>
      <c r="O26" s="43">
        <v>3.7540290654000117</v>
      </c>
      <c r="P26" s="43">
        <v>2.3426017284899903</v>
      </c>
      <c r="Q26" s="43">
        <v>-5.5368820716496145</v>
      </c>
      <c r="R26" s="43">
        <v>2.2418256520903697</v>
      </c>
      <c r="S26" s="1"/>
      <c r="T26" s="1"/>
    </row>
    <row r="30" spans="1:20" x14ac:dyDescent="0.2">
      <c r="N30" s="3"/>
    </row>
    <row r="31" spans="1:20" x14ac:dyDescent="0.2">
      <c r="N31" s="3"/>
    </row>
    <row r="32" spans="1:20" x14ac:dyDescent="0.2">
      <c r="D32" s="11"/>
      <c r="N32" s="3"/>
    </row>
    <row r="33" spans="2:5" x14ac:dyDescent="0.2">
      <c r="D33" s="11"/>
    </row>
    <row r="34" spans="2:5" x14ac:dyDescent="0.2">
      <c r="B34" s="6"/>
      <c r="C34" s="6"/>
      <c r="D34" s="6"/>
      <c r="E34" s="6"/>
    </row>
    <row r="35" spans="2:5" x14ac:dyDescent="0.2">
      <c r="B35" s="6"/>
      <c r="C35" s="6"/>
      <c r="D35" s="6"/>
      <c r="E35" s="6"/>
    </row>
    <row r="36" spans="2:5" x14ac:dyDescent="0.2">
      <c r="B36" s="6"/>
      <c r="C36" s="6"/>
      <c r="D36" s="6"/>
      <c r="E36" s="6"/>
    </row>
    <row r="37" spans="2:5" x14ac:dyDescent="0.2">
      <c r="B37" s="6"/>
      <c r="C37" s="6"/>
      <c r="D37" s="6"/>
      <c r="E37" s="6"/>
    </row>
    <row r="38" spans="2:5" x14ac:dyDescent="0.2">
      <c r="B38" s="6"/>
      <c r="C38" s="6"/>
      <c r="D38" s="6"/>
      <c r="E38" s="6"/>
    </row>
    <row r="39" spans="2:5" x14ac:dyDescent="0.2">
      <c r="C39" s="11"/>
    </row>
    <row r="40" spans="2:5" x14ac:dyDescent="0.2">
      <c r="C40" s="11"/>
    </row>
    <row r="41" spans="2:5" x14ac:dyDescent="0.2">
      <c r="C41" s="11"/>
    </row>
    <row r="42" spans="2:5" x14ac:dyDescent="0.2">
      <c r="C42" s="11"/>
    </row>
    <row r="43" spans="2:5" x14ac:dyDescent="0.2">
      <c r="C43" s="11"/>
    </row>
    <row r="44" spans="2:5" x14ac:dyDescent="0.2">
      <c r="C44" s="11"/>
    </row>
    <row r="45" spans="2:5" x14ac:dyDescent="0.2">
      <c r="C45" s="11"/>
    </row>
    <row r="46" spans="2:5" x14ac:dyDescent="0.2">
      <c r="C46" s="11"/>
    </row>
    <row r="47" spans="2:5" x14ac:dyDescent="0.2">
      <c r="C47" s="11"/>
    </row>
    <row r="48" spans="2:5" x14ac:dyDescent="0.2">
      <c r="C48" s="11"/>
    </row>
    <row r="49" spans="3:3" x14ac:dyDescent="0.2">
      <c r="C49" s="11"/>
    </row>
    <row r="50" spans="3:3" x14ac:dyDescent="0.2">
      <c r="C50" s="11"/>
    </row>
    <row r="51" spans="3:3" x14ac:dyDescent="0.2">
      <c r="C51" s="11"/>
    </row>
    <row r="52" spans="3:3" x14ac:dyDescent="0.2">
      <c r="C52" s="11"/>
    </row>
    <row r="53" spans="3:3" x14ac:dyDescent="0.2">
      <c r="C53" s="11"/>
    </row>
    <row r="54" spans="3:3" x14ac:dyDescent="0.2">
      <c r="C54" s="11"/>
    </row>
    <row r="55" spans="3:3" x14ac:dyDescent="0.2">
      <c r="C55" s="11"/>
    </row>
    <row r="56" spans="3:3" x14ac:dyDescent="0.2">
      <c r="C56" s="11"/>
    </row>
    <row r="57" spans="3:3" x14ac:dyDescent="0.2">
      <c r="C57" s="11"/>
    </row>
    <row r="58" spans="3:3" x14ac:dyDescent="0.2">
      <c r="C58" s="11"/>
    </row>
    <row r="59" spans="3:3" x14ac:dyDescent="0.2">
      <c r="C59" s="11"/>
    </row>
    <row r="60" spans="3:3" x14ac:dyDescent="0.2">
      <c r="C60" s="11"/>
    </row>
    <row r="61" spans="3:3" x14ac:dyDescent="0.2">
      <c r="C61" s="11"/>
    </row>
    <row r="62" spans="3:3" x14ac:dyDescent="0.2">
      <c r="C62" s="11"/>
    </row>
    <row r="63" spans="3:3" x14ac:dyDescent="0.2">
      <c r="C63" s="11"/>
    </row>
    <row r="64" spans="3:3" x14ac:dyDescent="0.2">
      <c r="C64" s="11"/>
    </row>
    <row r="65" spans="3:3" x14ac:dyDescent="0.2">
      <c r="C65" s="11"/>
    </row>
    <row r="66" spans="3:3" x14ac:dyDescent="0.2">
      <c r="C66" s="11"/>
    </row>
    <row r="67" spans="3:3" x14ac:dyDescent="0.2">
      <c r="C67" s="11"/>
    </row>
    <row r="68" spans="3:3" x14ac:dyDescent="0.2">
      <c r="C68" s="11"/>
    </row>
    <row r="69" spans="3:3" x14ac:dyDescent="0.2">
      <c r="C69" s="11"/>
    </row>
    <row r="70" spans="3:3" x14ac:dyDescent="0.2">
      <c r="C70" s="11"/>
    </row>
    <row r="71" spans="3:3" x14ac:dyDescent="0.2">
      <c r="C71" s="11"/>
    </row>
    <row r="72" spans="3:3" x14ac:dyDescent="0.2">
      <c r="C72" s="11"/>
    </row>
    <row r="73" spans="3:3" x14ac:dyDescent="0.2">
      <c r="C73" s="11"/>
    </row>
    <row r="74" spans="3:3" x14ac:dyDescent="0.2">
      <c r="C74" s="11"/>
    </row>
    <row r="75" spans="3:3" x14ac:dyDescent="0.2">
      <c r="C75" s="11"/>
    </row>
    <row r="76" spans="3:3" x14ac:dyDescent="0.2">
      <c r="C76" s="11"/>
    </row>
    <row r="77" spans="3:3" x14ac:dyDescent="0.2">
      <c r="C77" s="11"/>
    </row>
    <row r="78" spans="3:3" x14ac:dyDescent="0.2">
      <c r="C78" s="11"/>
    </row>
    <row r="79" spans="3:3" x14ac:dyDescent="0.2">
      <c r="C79" s="11"/>
    </row>
  </sheetData>
  <mergeCells count="3">
    <mergeCell ref="B5:F5"/>
    <mergeCell ref="H5:L5"/>
    <mergeCell ref="N5:R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F5F522-1C96-44E9-971C-EC074939753E}">
  <dimension ref="A1:AD78"/>
  <sheetViews>
    <sheetView showGridLines="0" zoomScale="80" zoomScaleNormal="80" workbookViewId="0">
      <pane xSplit="1" topLeftCell="B1" activePane="topRight" state="frozen"/>
      <selection pane="topRight"/>
    </sheetView>
  </sheetViews>
  <sheetFormatPr baseColWidth="10" defaultColWidth="11" defaultRowHeight="14.25" x14ac:dyDescent="0.2"/>
  <cols>
    <col min="2" max="5" width="20.625" customWidth="1"/>
    <col min="6" max="6" width="7.75" customWidth="1"/>
    <col min="7" max="10" width="20.625" customWidth="1"/>
    <col min="11" max="11" width="7.75" customWidth="1"/>
    <col min="12" max="15" width="20.625" customWidth="1"/>
    <col min="16" max="16" width="7.75" customWidth="1"/>
    <col min="17" max="20" width="20.625" customWidth="1"/>
    <col min="21" max="21" width="7.75" customWidth="1"/>
    <col min="22" max="25" width="20.625" customWidth="1"/>
    <col min="26" max="26" width="7.75" customWidth="1"/>
    <col min="27" max="30" width="20.625" customWidth="1"/>
  </cols>
  <sheetData>
    <row r="1" spans="2:10" ht="23.25" x14ac:dyDescent="0.35">
      <c r="B1" s="37" t="s">
        <v>59</v>
      </c>
    </row>
    <row r="2" spans="2:10" x14ac:dyDescent="0.2">
      <c r="B2" t="s">
        <v>0</v>
      </c>
      <c r="C2" s="2">
        <f>+LastUpdate</f>
        <v>45946</v>
      </c>
    </row>
    <row r="4" spans="2:10" ht="15" x14ac:dyDescent="0.25">
      <c r="B4" s="34" t="s">
        <v>66</v>
      </c>
      <c r="G4" s="1"/>
      <c r="I4" s="12"/>
      <c r="J4" s="25"/>
    </row>
    <row r="5" spans="2:10" ht="15" x14ac:dyDescent="0.25">
      <c r="B5" s="1"/>
      <c r="G5" s="1"/>
      <c r="I5" s="12"/>
      <c r="J5" s="25"/>
    </row>
    <row r="28" spans="1:30" ht="18" x14ac:dyDescent="0.25">
      <c r="B28" s="57" t="s">
        <v>21</v>
      </c>
      <c r="C28" s="57"/>
      <c r="D28" s="57"/>
      <c r="E28" s="57"/>
      <c r="G28" s="57" t="s">
        <v>22</v>
      </c>
      <c r="H28" s="57"/>
      <c r="I28" s="57"/>
      <c r="J28" s="57"/>
      <c r="L28" s="57" t="s">
        <v>23</v>
      </c>
      <c r="M28" s="57"/>
      <c r="N28" s="57"/>
      <c r="O28" s="57"/>
      <c r="Q28" s="57" t="s">
        <v>24</v>
      </c>
      <c r="R28" s="57"/>
      <c r="S28" s="57"/>
      <c r="T28" s="57"/>
      <c r="V28" s="57" t="s">
        <v>25</v>
      </c>
      <c r="W28" s="57"/>
      <c r="X28" s="57"/>
      <c r="Y28" s="57"/>
      <c r="AA28" s="57" t="s">
        <v>26</v>
      </c>
      <c r="AB28" s="57"/>
      <c r="AC28" s="57"/>
      <c r="AD28" s="57"/>
    </row>
    <row r="29" spans="1:30" ht="10.5" customHeight="1" x14ac:dyDescent="0.3">
      <c r="B29" s="28"/>
      <c r="C29" s="28"/>
      <c r="D29" s="28"/>
      <c r="E29" s="28"/>
      <c r="G29" s="28"/>
      <c r="H29" s="28"/>
      <c r="I29" s="28"/>
      <c r="J29" s="28"/>
      <c r="L29" s="28"/>
      <c r="M29" s="28"/>
      <c r="N29" s="28"/>
      <c r="O29" s="28"/>
      <c r="Q29" s="28"/>
      <c r="R29" s="28"/>
      <c r="S29" s="28"/>
      <c r="T29" s="28"/>
      <c r="V29" s="28"/>
      <c r="W29" s="28"/>
      <c r="X29" s="28"/>
      <c r="Y29" s="28"/>
      <c r="AA29" s="28"/>
      <c r="AB29" s="28"/>
      <c r="AC29" s="28"/>
      <c r="AD29" s="28"/>
    </row>
    <row r="30" spans="1:30" ht="15" x14ac:dyDescent="0.25">
      <c r="B30" s="26" t="s">
        <v>8</v>
      </c>
      <c r="C30" s="26" t="s">
        <v>9</v>
      </c>
      <c r="D30" s="26" t="s">
        <v>10</v>
      </c>
      <c r="E30" s="26" t="s">
        <v>27</v>
      </c>
      <c r="G30" s="26" t="s">
        <v>8</v>
      </c>
      <c r="H30" s="26" t="s">
        <v>9</v>
      </c>
      <c r="I30" s="26" t="s">
        <v>10</v>
      </c>
      <c r="J30" s="26" t="s">
        <v>27</v>
      </c>
      <c r="L30" s="26" t="s">
        <v>8</v>
      </c>
      <c r="M30" s="26" t="s">
        <v>9</v>
      </c>
      <c r="N30" s="26" t="s">
        <v>10</v>
      </c>
      <c r="O30" s="26" t="s">
        <v>27</v>
      </c>
      <c r="Q30" s="26" t="s">
        <v>8</v>
      </c>
      <c r="R30" s="26" t="s">
        <v>9</v>
      </c>
      <c r="S30" s="26" t="s">
        <v>10</v>
      </c>
      <c r="T30" s="26" t="s">
        <v>27</v>
      </c>
      <c r="V30" s="26" t="s">
        <v>8</v>
      </c>
      <c r="W30" s="26" t="s">
        <v>9</v>
      </c>
      <c r="X30" s="26" t="s">
        <v>10</v>
      </c>
      <c r="Y30" s="26" t="s">
        <v>27</v>
      </c>
      <c r="AA30" s="26" t="s">
        <v>8</v>
      </c>
      <c r="AB30" s="26" t="s">
        <v>9</v>
      </c>
      <c r="AC30" s="26" t="s">
        <v>10</v>
      </c>
      <c r="AD30" s="26" t="s">
        <v>27</v>
      </c>
    </row>
    <row r="31" spans="1:30" x14ac:dyDescent="0.2">
      <c r="A31">
        <v>2008</v>
      </c>
      <c r="B31" s="33">
        <v>8.4984364666999994</v>
      </c>
      <c r="C31" s="33">
        <v>5.7201685543600025</v>
      </c>
      <c r="D31" s="33">
        <v>3.3275488888200018</v>
      </c>
      <c r="E31" s="32">
        <v>17.546153909880005</v>
      </c>
      <c r="G31" s="33">
        <v>16.703944825210002</v>
      </c>
      <c r="H31" s="33">
        <v>14.912603750580008</v>
      </c>
      <c r="I31" s="33">
        <v>5.9648617991099977</v>
      </c>
      <c r="J31" s="32">
        <v>37.58141037490001</v>
      </c>
      <c r="L31" s="33">
        <v>10.03755755063</v>
      </c>
      <c r="M31" s="33">
        <v>13.904335959340003</v>
      </c>
      <c r="N31" s="33">
        <v>3.6984005646600004</v>
      </c>
      <c r="O31" s="32">
        <v>27.640294074630003</v>
      </c>
      <c r="Q31" s="33">
        <v>7.0551638929099996</v>
      </c>
      <c r="R31" s="33">
        <v>7.8705651497699964</v>
      </c>
      <c r="S31" s="33">
        <v>3.5634259129499988</v>
      </c>
      <c r="T31" s="32">
        <v>18.489154955629996</v>
      </c>
      <c r="V31" s="33">
        <v>3.6003919869499996</v>
      </c>
      <c r="W31" s="33">
        <v>4.4055470140199997</v>
      </c>
      <c r="X31" s="33">
        <v>2.7100229285099999</v>
      </c>
      <c r="Y31" s="32">
        <v>10.715961929479999</v>
      </c>
      <c r="AA31" s="33">
        <v>3.5259865830100003</v>
      </c>
      <c r="AB31" s="33">
        <v>2.4570311052700005</v>
      </c>
      <c r="AC31" s="33">
        <v>1.7324020548599997</v>
      </c>
      <c r="AD31" s="32">
        <v>7.71541974314</v>
      </c>
    </row>
    <row r="32" spans="1:30" x14ac:dyDescent="0.2">
      <c r="A32">
        <v>2009</v>
      </c>
      <c r="B32" s="33">
        <v>6.8978509640499972</v>
      </c>
      <c r="C32" s="33">
        <v>5.0165467574200013</v>
      </c>
      <c r="D32" s="33">
        <v>3.0373280072900006</v>
      </c>
      <c r="E32" s="32">
        <v>14.95172572876</v>
      </c>
      <c r="G32" s="33">
        <v>12.044392947440002</v>
      </c>
      <c r="H32" s="33">
        <v>17.613836135379994</v>
      </c>
      <c r="I32" s="33">
        <v>6.550658237220004</v>
      </c>
      <c r="J32" s="32">
        <v>36.208887320039999</v>
      </c>
      <c r="L32" s="33">
        <v>7.6821925978100003</v>
      </c>
      <c r="M32" s="33">
        <v>14.38909744841</v>
      </c>
      <c r="N32" s="33">
        <v>4.4702511845299995</v>
      </c>
      <c r="O32" s="32">
        <v>26.541541230749999</v>
      </c>
      <c r="Q32" s="33">
        <v>5.3226983581899976</v>
      </c>
      <c r="R32" s="33">
        <v>8.3331893464800029</v>
      </c>
      <c r="S32" s="33">
        <v>3.4340017489699983</v>
      </c>
      <c r="T32" s="32">
        <v>17.089889453639998</v>
      </c>
      <c r="V32" s="33">
        <v>2.5319377843999997</v>
      </c>
      <c r="W32" s="33">
        <v>4.9646285554600009</v>
      </c>
      <c r="X32" s="33">
        <v>2.0487966514799996</v>
      </c>
      <c r="Y32" s="32">
        <v>9.5453629913400011</v>
      </c>
      <c r="AA32" s="33">
        <v>2.75189494914</v>
      </c>
      <c r="AB32" s="33">
        <v>3.2856870827900004</v>
      </c>
      <c r="AC32" s="33">
        <v>1.66804792022</v>
      </c>
      <c r="AD32" s="32">
        <v>7.7056299521500007</v>
      </c>
    </row>
    <row r="33" spans="1:30" x14ac:dyDescent="0.2">
      <c r="A33">
        <v>2010</v>
      </c>
      <c r="B33" s="33">
        <v>4.4027734475299996</v>
      </c>
      <c r="C33" s="33">
        <v>4.6452744339200001</v>
      </c>
      <c r="D33" s="33">
        <v>2.3322660281199998</v>
      </c>
      <c r="E33" s="32">
        <v>11.380313909569999</v>
      </c>
      <c r="G33" s="33">
        <v>8.5708492086300012</v>
      </c>
      <c r="H33" s="33">
        <v>15.062709131840014</v>
      </c>
      <c r="I33" s="33">
        <v>5.0971440754999993</v>
      </c>
      <c r="J33" s="32">
        <v>28.730702415970015</v>
      </c>
      <c r="L33" s="33">
        <v>7.1147133491300005</v>
      </c>
      <c r="M33" s="33">
        <v>12.855595527809999</v>
      </c>
      <c r="N33" s="33">
        <v>3.8188267129499995</v>
      </c>
      <c r="O33" s="32">
        <v>23.789135589889998</v>
      </c>
      <c r="Q33" s="33">
        <v>5.2910254061700002</v>
      </c>
      <c r="R33" s="33">
        <v>7.8380093838599976</v>
      </c>
      <c r="S33" s="33">
        <v>4.05476389815</v>
      </c>
      <c r="T33" s="32">
        <v>17.183798688179998</v>
      </c>
      <c r="V33" s="33">
        <v>2.0146739824000006</v>
      </c>
      <c r="W33" s="33">
        <v>4.4337535696999986</v>
      </c>
      <c r="X33" s="33">
        <v>2.0660790954899997</v>
      </c>
      <c r="Y33" s="32">
        <v>8.5145066475899984</v>
      </c>
      <c r="AA33" s="33">
        <v>2.0091148785100001</v>
      </c>
      <c r="AB33" s="33">
        <v>3.6392907011900015</v>
      </c>
      <c r="AC33" s="33">
        <v>1.6370771519699996</v>
      </c>
      <c r="AD33" s="32">
        <v>7.2854827316700019</v>
      </c>
    </row>
    <row r="34" spans="1:30" x14ac:dyDescent="0.2">
      <c r="A34">
        <v>2011</v>
      </c>
      <c r="B34" s="33">
        <v>8.3731501049699997</v>
      </c>
      <c r="C34" s="33">
        <v>6.3807435995499979</v>
      </c>
      <c r="D34" s="33">
        <v>2.6280101936199998</v>
      </c>
      <c r="E34" s="32">
        <v>17.381903898139996</v>
      </c>
      <c r="G34" s="33">
        <v>9.7491995643699987</v>
      </c>
      <c r="H34" s="33">
        <v>14.010543273689997</v>
      </c>
      <c r="I34" s="33">
        <v>4.6587894539300025</v>
      </c>
      <c r="J34" s="32">
        <v>28.418532291989997</v>
      </c>
      <c r="L34" s="33">
        <v>9.2588399090600024</v>
      </c>
      <c r="M34" s="33">
        <v>11.367484167609998</v>
      </c>
      <c r="N34" s="33">
        <v>4.2701646437300003</v>
      </c>
      <c r="O34" s="32">
        <v>24.896488720400001</v>
      </c>
      <c r="Q34" s="33">
        <v>7.1296826530799997</v>
      </c>
      <c r="R34" s="33">
        <v>7.1890997343300009</v>
      </c>
      <c r="S34" s="33">
        <v>4.6490529607899997</v>
      </c>
      <c r="T34" s="32">
        <v>18.967835348199998</v>
      </c>
      <c r="V34" s="33">
        <v>2.8506967360800002</v>
      </c>
      <c r="W34" s="33">
        <v>5.1325198069399995</v>
      </c>
      <c r="X34" s="33">
        <v>1.9567863874</v>
      </c>
      <c r="Y34" s="32">
        <v>9.9400029304199986</v>
      </c>
      <c r="AA34" s="33">
        <v>1.9258816238600005</v>
      </c>
      <c r="AB34" s="33">
        <v>3.5371942416900013</v>
      </c>
      <c r="AC34" s="33">
        <v>2.4029518640799994</v>
      </c>
      <c r="AD34" s="32">
        <v>7.8660277296300007</v>
      </c>
    </row>
    <row r="35" spans="1:30" x14ac:dyDescent="0.2">
      <c r="A35">
        <v>2012</v>
      </c>
      <c r="B35" s="33">
        <v>12.35870534735</v>
      </c>
      <c r="C35" s="33">
        <v>7.4221713567600016</v>
      </c>
      <c r="D35" s="33">
        <v>2.7512787954200006</v>
      </c>
      <c r="E35" s="32">
        <v>22.532155499529999</v>
      </c>
      <c r="G35" s="33">
        <v>12.148826431589994</v>
      </c>
      <c r="H35" s="33">
        <v>14.487471798880005</v>
      </c>
      <c r="I35" s="33">
        <v>5.6657528642199972</v>
      </c>
      <c r="J35" s="32">
        <v>32.302051094689993</v>
      </c>
      <c r="L35" s="33">
        <v>12.13568931547</v>
      </c>
      <c r="M35" s="33">
        <v>12.674394797920002</v>
      </c>
      <c r="N35" s="33">
        <v>3.5138688636800004</v>
      </c>
      <c r="O35" s="32">
        <v>28.32395297707</v>
      </c>
      <c r="Q35" s="33">
        <v>7.3747116692200034</v>
      </c>
      <c r="R35" s="33">
        <v>7.7644608961599992</v>
      </c>
      <c r="S35" s="33">
        <v>3.3678354303300009</v>
      </c>
      <c r="T35" s="32">
        <v>18.507007995710005</v>
      </c>
      <c r="V35" s="33">
        <v>4.2095564152400007</v>
      </c>
      <c r="W35" s="33">
        <v>4.8716151327600006</v>
      </c>
      <c r="X35" s="33">
        <v>2.1324177782299993</v>
      </c>
      <c r="Y35" s="32">
        <v>11.21358932623</v>
      </c>
      <c r="AA35" s="33">
        <v>2.0542130594799999</v>
      </c>
      <c r="AB35" s="33">
        <v>4.1829644729400002</v>
      </c>
      <c r="AC35" s="33">
        <v>2.1601203598300009</v>
      </c>
      <c r="AD35" s="32">
        <v>8.3972978922500019</v>
      </c>
    </row>
    <row r="36" spans="1:30" x14ac:dyDescent="0.2">
      <c r="A36">
        <v>2013</v>
      </c>
      <c r="B36" s="33">
        <v>12.919428219329996</v>
      </c>
      <c r="C36" s="33">
        <v>7.5508698445500002</v>
      </c>
      <c r="D36" s="33">
        <v>3.5419717390400001</v>
      </c>
      <c r="E36" s="32">
        <v>24.012269802919995</v>
      </c>
      <c r="G36" s="33">
        <v>13.757878716920001</v>
      </c>
      <c r="H36" s="33">
        <v>13.996402169710002</v>
      </c>
      <c r="I36" s="33">
        <v>7.0556291932700006</v>
      </c>
      <c r="J36" s="32">
        <v>34.809910079900007</v>
      </c>
      <c r="L36" s="33">
        <v>13.199024769029997</v>
      </c>
      <c r="M36" s="33">
        <v>12.359959882469997</v>
      </c>
      <c r="N36" s="33">
        <v>3.1144319400299989</v>
      </c>
      <c r="O36" s="32">
        <v>28.673416591529993</v>
      </c>
      <c r="Q36" s="33">
        <v>8.1022968672099989</v>
      </c>
      <c r="R36" s="33">
        <v>7.9070424711300014</v>
      </c>
      <c r="S36" s="33">
        <v>2.5578337548099999</v>
      </c>
      <c r="T36" s="32">
        <v>18.567173093149997</v>
      </c>
      <c r="V36" s="33">
        <v>6.0296645146899994</v>
      </c>
      <c r="W36" s="33">
        <v>4.3765063186099988</v>
      </c>
      <c r="X36" s="33">
        <v>2.7233944785099999</v>
      </c>
      <c r="Y36" s="32">
        <v>13.12956531181</v>
      </c>
      <c r="AA36" s="33">
        <v>2.4669437819000004</v>
      </c>
      <c r="AB36" s="33">
        <v>3.7073896199999994</v>
      </c>
      <c r="AC36" s="33">
        <v>1.53156248419</v>
      </c>
      <c r="AD36" s="32">
        <v>7.7058958860900004</v>
      </c>
    </row>
    <row r="37" spans="1:30" x14ac:dyDescent="0.2">
      <c r="A37">
        <v>2014</v>
      </c>
      <c r="B37" s="33">
        <v>11.591291508980001</v>
      </c>
      <c r="C37" s="33">
        <v>6.6668541922299989</v>
      </c>
      <c r="D37" s="33">
        <v>3.7521856273199998</v>
      </c>
      <c r="E37" s="32">
        <v>22.01033132853</v>
      </c>
      <c r="G37" s="33">
        <v>16.540738471900006</v>
      </c>
      <c r="H37" s="33">
        <v>12.985847657929998</v>
      </c>
      <c r="I37" s="33">
        <v>7.7374447481000042</v>
      </c>
      <c r="J37" s="32">
        <v>37.264030877930011</v>
      </c>
      <c r="L37" s="33">
        <v>13.665630313940003</v>
      </c>
      <c r="M37" s="33">
        <v>11.051064519769996</v>
      </c>
      <c r="N37" s="33">
        <v>3.59785050708</v>
      </c>
      <c r="O37" s="32">
        <v>28.314545340790001</v>
      </c>
      <c r="Q37" s="33">
        <v>8.1362846070899995</v>
      </c>
      <c r="R37" s="33">
        <v>8.8062624276800037</v>
      </c>
      <c r="S37" s="33">
        <v>2.9982194350300002</v>
      </c>
      <c r="T37" s="32">
        <v>19.940766469800003</v>
      </c>
      <c r="V37" s="33">
        <v>6.8997117753999984</v>
      </c>
      <c r="W37" s="33">
        <v>4.8593516821199998</v>
      </c>
      <c r="X37" s="33">
        <v>2.5931072494400005</v>
      </c>
      <c r="Y37" s="32">
        <v>14.352170706959999</v>
      </c>
      <c r="AA37" s="33">
        <v>3.2730348252100003</v>
      </c>
      <c r="AB37" s="33">
        <v>3.3204885688300005</v>
      </c>
      <c r="AC37" s="33">
        <v>2.2821056599000005</v>
      </c>
      <c r="AD37" s="32">
        <v>8.8756290539400009</v>
      </c>
    </row>
    <row r="38" spans="1:30" x14ac:dyDescent="0.2">
      <c r="A38">
        <v>2015</v>
      </c>
      <c r="B38" s="33">
        <v>8.6926333900399992</v>
      </c>
      <c r="C38" s="33">
        <v>6.1630107700899979</v>
      </c>
      <c r="D38" s="33">
        <v>4.1617556409199992</v>
      </c>
      <c r="E38" s="32">
        <v>19.017399801049997</v>
      </c>
      <c r="G38" s="33">
        <v>16.929632720739999</v>
      </c>
      <c r="H38" s="33">
        <v>13.72967641973999</v>
      </c>
      <c r="I38" s="33">
        <v>8.4307320787200055</v>
      </c>
      <c r="J38" s="32">
        <v>39.090041219199996</v>
      </c>
      <c r="L38" s="33">
        <v>11.399470766820002</v>
      </c>
      <c r="M38" s="33">
        <v>10.105650148299997</v>
      </c>
      <c r="N38" s="33">
        <v>3.9240530241599987</v>
      </c>
      <c r="O38" s="32">
        <v>25.429173939279998</v>
      </c>
      <c r="Q38" s="33">
        <v>7.9861559681499985</v>
      </c>
      <c r="R38" s="33">
        <v>9.8486346009599988</v>
      </c>
      <c r="S38" s="33">
        <v>4.1844773273600024</v>
      </c>
      <c r="T38" s="32">
        <v>22.019267896470001</v>
      </c>
      <c r="V38" s="33">
        <v>7.3256761924100013</v>
      </c>
      <c r="W38" s="33">
        <v>4.7150354464299991</v>
      </c>
      <c r="X38" s="33">
        <v>2.9637200965100008</v>
      </c>
      <c r="Y38" s="32">
        <v>15.004431735350002</v>
      </c>
      <c r="AA38" s="33">
        <v>3.8490714633099996</v>
      </c>
      <c r="AB38" s="33">
        <v>3.8112409283699988</v>
      </c>
      <c r="AC38" s="33">
        <v>3.3294232986500005</v>
      </c>
      <c r="AD38" s="32">
        <v>10.989735690329999</v>
      </c>
    </row>
    <row r="39" spans="1:30" x14ac:dyDescent="0.2">
      <c r="A39">
        <v>2016</v>
      </c>
      <c r="B39" s="33">
        <v>11.31709160954</v>
      </c>
      <c r="C39" s="33">
        <v>5.2168031304499989</v>
      </c>
      <c r="D39" s="33">
        <v>4.3847756848600019</v>
      </c>
      <c r="E39" s="32">
        <v>20.918670424850003</v>
      </c>
      <c r="G39" s="33">
        <v>20.219358243190001</v>
      </c>
      <c r="H39" s="33">
        <v>16.813107849589997</v>
      </c>
      <c r="I39" s="33">
        <v>8.2330625432499964</v>
      </c>
      <c r="J39" s="32">
        <v>45.265528636029998</v>
      </c>
      <c r="L39" s="33">
        <v>10.247729476920002</v>
      </c>
      <c r="M39" s="33">
        <v>11.376965812390001</v>
      </c>
      <c r="N39" s="33">
        <v>4.6962725950700008</v>
      </c>
      <c r="O39" s="32">
        <v>26.320967884380003</v>
      </c>
      <c r="Q39" s="33">
        <v>9.1416673814699987</v>
      </c>
      <c r="R39" s="33">
        <v>9.1011793560800012</v>
      </c>
      <c r="S39" s="33">
        <v>4.7694762681600009</v>
      </c>
      <c r="T39" s="32">
        <v>23.012323005710002</v>
      </c>
      <c r="V39" s="33">
        <v>7.4643486776500003</v>
      </c>
      <c r="W39" s="33">
        <v>4.6670812659200012</v>
      </c>
      <c r="X39" s="33">
        <v>3.3939208665599998</v>
      </c>
      <c r="Y39" s="32">
        <v>15.525350810130002</v>
      </c>
      <c r="AA39" s="33">
        <v>4.9211574169600008</v>
      </c>
      <c r="AB39" s="33">
        <v>3.6332384343399999</v>
      </c>
      <c r="AC39" s="33">
        <v>3.7998492829999999</v>
      </c>
      <c r="AD39" s="32">
        <v>12.354245134300001</v>
      </c>
    </row>
    <row r="40" spans="1:30" x14ac:dyDescent="0.2">
      <c r="A40">
        <v>2017</v>
      </c>
      <c r="B40" s="33">
        <v>17.306659452909997</v>
      </c>
      <c r="C40" s="33">
        <v>6.2195307646400009</v>
      </c>
      <c r="D40" s="33">
        <v>2.9913520388399988</v>
      </c>
      <c r="E40" s="32">
        <v>26.517542256389998</v>
      </c>
      <c r="G40" s="33">
        <v>25.966558110769991</v>
      </c>
      <c r="H40" s="33">
        <v>19.480792581690022</v>
      </c>
      <c r="I40" s="33">
        <v>9.0408247396999926</v>
      </c>
      <c r="J40" s="32">
        <v>54.488175432160006</v>
      </c>
      <c r="L40" s="33">
        <v>10.430417449869999</v>
      </c>
      <c r="M40" s="33">
        <v>11.249471780610003</v>
      </c>
      <c r="N40" s="33">
        <v>4.261738670099998</v>
      </c>
      <c r="O40" s="32">
        <v>25.941627900579999</v>
      </c>
      <c r="Q40" s="33">
        <v>10.013485830099997</v>
      </c>
      <c r="R40" s="33">
        <v>6.7620260886000008</v>
      </c>
      <c r="S40" s="33">
        <v>4.5584293223800012</v>
      </c>
      <c r="T40" s="32">
        <v>21.333941241079998</v>
      </c>
      <c r="V40" s="33">
        <v>8.1708196302000005</v>
      </c>
      <c r="W40" s="33">
        <v>5.5268654220000011</v>
      </c>
      <c r="X40" s="33">
        <v>3.0456023435400006</v>
      </c>
      <c r="Y40" s="32">
        <v>16.743287395740001</v>
      </c>
      <c r="AA40" s="33">
        <v>6.0980621373399986</v>
      </c>
      <c r="AB40" s="33">
        <v>4.4733598398699961</v>
      </c>
      <c r="AC40" s="33">
        <v>3.7034350017500017</v>
      </c>
      <c r="AD40" s="32">
        <v>14.274856978959996</v>
      </c>
    </row>
    <row r="41" spans="1:30" x14ac:dyDescent="0.2">
      <c r="A41">
        <v>2018</v>
      </c>
      <c r="B41" s="33">
        <v>18.993975507390005</v>
      </c>
      <c r="C41" s="33">
        <v>8.1527010354699989</v>
      </c>
      <c r="D41" s="33">
        <v>3.9339723032800018</v>
      </c>
      <c r="E41" s="32">
        <v>31.080648846140004</v>
      </c>
      <c r="G41" s="33">
        <v>26.581590493039982</v>
      </c>
      <c r="H41" s="33">
        <v>19.007718724730012</v>
      </c>
      <c r="I41" s="33">
        <v>10.275628505609994</v>
      </c>
      <c r="J41" s="32">
        <v>55.864937723379988</v>
      </c>
      <c r="L41" s="33">
        <v>11.488798291119998</v>
      </c>
      <c r="M41" s="33">
        <v>11.243759244750002</v>
      </c>
      <c r="N41" s="33">
        <v>4.2462634529899992</v>
      </c>
      <c r="O41" s="32">
        <v>26.978820988860001</v>
      </c>
      <c r="Q41" s="33">
        <v>9.4802528013700016</v>
      </c>
      <c r="R41" s="33">
        <v>7.2072185908300019</v>
      </c>
      <c r="S41" s="33">
        <v>4.1625844596300006</v>
      </c>
      <c r="T41" s="32">
        <v>20.850055851830003</v>
      </c>
      <c r="V41" s="33">
        <v>8.1336228039499989</v>
      </c>
      <c r="W41" s="33">
        <v>5.0191717355199987</v>
      </c>
      <c r="X41" s="33">
        <v>2.2878052430900007</v>
      </c>
      <c r="Y41" s="32">
        <v>15.440599782559998</v>
      </c>
      <c r="AA41" s="33">
        <v>5.6394999470599991</v>
      </c>
      <c r="AB41" s="33">
        <v>4.6222173293799989</v>
      </c>
      <c r="AC41" s="33">
        <v>3.2565570854700003</v>
      </c>
      <c r="AD41" s="32">
        <v>13.518274361909999</v>
      </c>
    </row>
    <row r="42" spans="1:30" x14ac:dyDescent="0.2">
      <c r="A42">
        <v>2019</v>
      </c>
      <c r="B42" s="33">
        <v>16.317386154719998</v>
      </c>
      <c r="C42" s="33">
        <v>8.0585741296700011</v>
      </c>
      <c r="D42" s="33">
        <v>5.0425177339100005</v>
      </c>
      <c r="E42" s="32">
        <v>29.418478018299997</v>
      </c>
      <c r="G42" s="33">
        <v>27.309394350630004</v>
      </c>
      <c r="H42" s="33">
        <v>19.287170242959998</v>
      </c>
      <c r="I42" s="33">
        <v>9.4325440128500002</v>
      </c>
      <c r="J42" s="32">
        <v>56.029108606440005</v>
      </c>
      <c r="L42" s="33">
        <v>10.09685469791</v>
      </c>
      <c r="M42" s="33">
        <v>10.879731686620005</v>
      </c>
      <c r="N42" s="33">
        <v>5.4755886623299981</v>
      </c>
      <c r="O42" s="32">
        <v>26.452175046860003</v>
      </c>
      <c r="Q42" s="33">
        <v>9.6342214782400024</v>
      </c>
      <c r="R42" s="33">
        <v>8.3583179565800005</v>
      </c>
      <c r="S42" s="33">
        <v>6.1711808653500002</v>
      </c>
      <c r="T42" s="32">
        <v>24.163720300170002</v>
      </c>
      <c r="V42" s="33">
        <v>7.8624077753200003</v>
      </c>
      <c r="W42" s="33">
        <v>4.9151862839700007</v>
      </c>
      <c r="X42" s="33">
        <v>2.9741148990599982</v>
      </c>
      <c r="Y42" s="32">
        <v>15.751708958349999</v>
      </c>
      <c r="AA42" s="33">
        <v>4.9016815743399995</v>
      </c>
      <c r="AB42" s="33">
        <v>5.016873664370002</v>
      </c>
      <c r="AC42" s="33">
        <v>3.22036768204</v>
      </c>
      <c r="AD42" s="32">
        <v>13.138922920750002</v>
      </c>
    </row>
    <row r="43" spans="1:30" x14ac:dyDescent="0.2">
      <c r="A43">
        <v>2020</v>
      </c>
      <c r="B43" s="33">
        <v>12.575955451710003</v>
      </c>
      <c r="C43" s="33">
        <v>6.1139679533099986</v>
      </c>
      <c r="D43" s="33">
        <v>7.4770024574999994</v>
      </c>
      <c r="E43" s="32">
        <v>26.166925862520003</v>
      </c>
      <c r="G43" s="33">
        <v>29.256627955729993</v>
      </c>
      <c r="H43" s="33">
        <v>19.380847857800003</v>
      </c>
      <c r="I43" s="33">
        <v>9.1090624439599992</v>
      </c>
      <c r="J43" s="32">
        <v>57.746538257489995</v>
      </c>
      <c r="L43" s="33">
        <v>9.2506603000699972</v>
      </c>
      <c r="M43" s="33">
        <v>9.8106866525799976</v>
      </c>
      <c r="N43" s="33">
        <v>6.9888975184600008</v>
      </c>
      <c r="O43" s="32">
        <v>26.050244471109995</v>
      </c>
      <c r="Q43" s="33">
        <v>9.7440834045099969</v>
      </c>
      <c r="R43" s="33">
        <v>7.3605735863299993</v>
      </c>
      <c r="S43" s="33">
        <v>6.1490197635199992</v>
      </c>
      <c r="T43" s="32">
        <v>23.253676754359994</v>
      </c>
      <c r="V43" s="33">
        <v>6.9801595940100025</v>
      </c>
      <c r="W43" s="33">
        <v>5.3949387875700019</v>
      </c>
      <c r="X43" s="33">
        <v>3.471408472729999</v>
      </c>
      <c r="Y43" s="32">
        <v>15.846506854310004</v>
      </c>
      <c r="AA43" s="33">
        <v>4.9543814925399996</v>
      </c>
      <c r="AB43" s="33">
        <v>5.8810103701700003</v>
      </c>
      <c r="AC43" s="33">
        <v>3.5942833622100014</v>
      </c>
      <c r="AD43" s="32">
        <v>14.429675224920002</v>
      </c>
    </row>
    <row r="44" spans="1:30" x14ac:dyDescent="0.2">
      <c r="A44">
        <v>2021</v>
      </c>
      <c r="B44" s="33">
        <v>12.65886986976</v>
      </c>
      <c r="C44" s="33">
        <v>4.8921060851199991</v>
      </c>
      <c r="D44" s="33">
        <v>6.8476931671100001</v>
      </c>
      <c r="E44" s="32">
        <v>24.398669121989997</v>
      </c>
      <c r="G44" s="33">
        <v>29.643364795770008</v>
      </c>
      <c r="H44" s="33">
        <v>20.908262634009997</v>
      </c>
      <c r="I44" s="33">
        <v>9.7609417763799939</v>
      </c>
      <c r="J44" s="32">
        <v>60.312569206159999</v>
      </c>
      <c r="L44" s="33">
        <v>10.387199893689997</v>
      </c>
      <c r="M44" s="33">
        <v>10.942896084839997</v>
      </c>
      <c r="N44" s="33">
        <v>7.6524992366300006</v>
      </c>
      <c r="O44" s="32">
        <v>28.982595215159996</v>
      </c>
      <c r="Q44" s="33">
        <v>9.0703393217299961</v>
      </c>
      <c r="R44" s="33">
        <v>8.1149506960699984</v>
      </c>
      <c r="S44" s="33">
        <v>5.0158613218899992</v>
      </c>
      <c r="T44" s="32">
        <v>22.201151339689993</v>
      </c>
      <c r="V44" s="33">
        <v>7.8766625574899995</v>
      </c>
      <c r="W44" s="33">
        <v>6.7754881236099997</v>
      </c>
      <c r="X44" s="33">
        <v>3.5070197657399991</v>
      </c>
      <c r="Y44" s="32">
        <v>18.159170446840001</v>
      </c>
      <c r="AA44" s="33">
        <v>4.6633859371500002</v>
      </c>
      <c r="AB44" s="33">
        <v>5.2261912550400007</v>
      </c>
      <c r="AC44" s="33">
        <v>3.7243680529699992</v>
      </c>
      <c r="AD44" s="32">
        <v>13.61394524516</v>
      </c>
    </row>
    <row r="45" spans="1:30" x14ac:dyDescent="0.2">
      <c r="A45">
        <v>2022</v>
      </c>
      <c r="B45" s="33">
        <v>13.780294202040002</v>
      </c>
      <c r="C45" s="33">
        <v>6.2894365751899981</v>
      </c>
      <c r="D45" s="33">
        <v>4.5936408971299993</v>
      </c>
      <c r="E45" s="32">
        <v>24.66337167436</v>
      </c>
      <c r="G45" s="33">
        <v>33.73727671647999</v>
      </c>
      <c r="H45" s="33">
        <v>26.535786859849978</v>
      </c>
      <c r="I45" s="33">
        <v>9.6255597083600062</v>
      </c>
      <c r="J45" s="32">
        <v>69.898623284689975</v>
      </c>
      <c r="L45" s="33">
        <v>11.619309175099998</v>
      </c>
      <c r="M45" s="33">
        <v>13.203764549420001</v>
      </c>
      <c r="N45" s="33">
        <v>6.0717829296499994</v>
      </c>
      <c r="O45" s="32">
        <v>30.894856654169999</v>
      </c>
      <c r="Q45" s="33">
        <v>9.0080284095799978</v>
      </c>
      <c r="R45" s="33">
        <v>8.1838246095600038</v>
      </c>
      <c r="S45" s="33">
        <v>5.3601070349399986</v>
      </c>
      <c r="T45" s="32">
        <v>22.551960054079998</v>
      </c>
      <c r="V45" s="33">
        <v>9.2109855682799981</v>
      </c>
      <c r="W45" s="33">
        <v>8.4249094468700019</v>
      </c>
      <c r="X45" s="33">
        <v>3.43950563245</v>
      </c>
      <c r="Y45" s="32">
        <v>21.075400647599999</v>
      </c>
      <c r="AA45" s="33">
        <v>4.9570374780800019</v>
      </c>
      <c r="AB45" s="33">
        <v>5.5682220518299994</v>
      </c>
      <c r="AC45" s="33">
        <v>3.6104006571899987</v>
      </c>
      <c r="AD45" s="32">
        <v>14.135660187100001</v>
      </c>
    </row>
    <row r="46" spans="1:30" x14ac:dyDescent="0.2">
      <c r="A46">
        <v>2023</v>
      </c>
      <c r="B46" s="33">
        <v>14.466444742370001</v>
      </c>
      <c r="C46" s="33">
        <v>6.8905211617999989</v>
      </c>
      <c r="D46" s="33">
        <v>5.6125499291399974</v>
      </c>
      <c r="E46" s="32">
        <v>26.969515833309998</v>
      </c>
      <c r="G46" s="33">
        <v>32.634225497730014</v>
      </c>
      <c r="H46" s="33">
        <v>27.979682832560016</v>
      </c>
      <c r="I46" s="33">
        <v>8.9711653508699953</v>
      </c>
      <c r="J46" s="32">
        <v>69.585073681160026</v>
      </c>
      <c r="L46" s="33">
        <v>13.195633873630005</v>
      </c>
      <c r="M46" s="33">
        <v>15.802772685960001</v>
      </c>
      <c r="N46" s="33">
        <v>4.5896540036899998</v>
      </c>
      <c r="O46" s="32">
        <v>33.588060563280003</v>
      </c>
      <c r="Q46" s="33">
        <v>9.224155897510002</v>
      </c>
      <c r="R46" s="33">
        <v>8.7754435836099987</v>
      </c>
      <c r="S46" s="33">
        <v>6.9803416734900035</v>
      </c>
      <c r="T46" s="32">
        <v>24.979941154610003</v>
      </c>
      <c r="V46" s="33">
        <v>9.5436504620800005</v>
      </c>
      <c r="W46" s="33">
        <v>8.7487646385000026</v>
      </c>
      <c r="X46" s="33">
        <v>3.5403344923199995</v>
      </c>
      <c r="Y46" s="32">
        <v>21.832749592900001</v>
      </c>
      <c r="AA46" s="33">
        <v>4.7035833145999995</v>
      </c>
      <c r="AB46" s="33">
        <v>7.2120863773600039</v>
      </c>
      <c r="AC46" s="33">
        <v>2.930247240109999</v>
      </c>
      <c r="AD46" s="32">
        <v>14.845916932070002</v>
      </c>
    </row>
    <row r="47" spans="1:30" ht="15" x14ac:dyDescent="0.25">
      <c r="A47" s="10">
        <v>2024</v>
      </c>
      <c r="B47" s="31">
        <v>11.451867780160002</v>
      </c>
      <c r="C47" s="31">
        <v>5.0417759812900007</v>
      </c>
      <c r="D47" s="31">
        <v>5.6216150836799992</v>
      </c>
      <c r="E47" s="30">
        <v>22.115258845130001</v>
      </c>
      <c r="G47" s="31">
        <v>22.739863410420003</v>
      </c>
      <c r="H47" s="31">
        <v>25.391917961410009</v>
      </c>
      <c r="I47" s="31">
        <v>7.4455035197100061</v>
      </c>
      <c r="J47" s="30">
        <v>55.577284891540025</v>
      </c>
      <c r="L47" s="31">
        <v>12.01103528126</v>
      </c>
      <c r="M47" s="31">
        <v>13.922373052460005</v>
      </c>
      <c r="N47" s="31">
        <v>5.1394054799700006</v>
      </c>
      <c r="O47" s="30">
        <v>31.072813813690004</v>
      </c>
      <c r="Q47" s="31">
        <v>7.7633828362999999</v>
      </c>
      <c r="R47" s="31">
        <v>7.8462570512599985</v>
      </c>
      <c r="S47" s="31">
        <v>7.0985865837599986</v>
      </c>
      <c r="T47" s="30">
        <v>22.708226471319996</v>
      </c>
      <c r="V47" s="31">
        <v>8.5454390542000009</v>
      </c>
      <c r="W47" s="31">
        <v>6.6850438801299994</v>
      </c>
      <c r="X47" s="31">
        <v>3.3086762474800002</v>
      </c>
      <c r="Y47" s="30">
        <v>18.53915918181</v>
      </c>
      <c r="AA47" s="31">
        <v>3.9302526702999998</v>
      </c>
      <c r="AB47" s="31">
        <v>6.0733228759699998</v>
      </c>
      <c r="AC47" s="31">
        <v>2.7244596125700005</v>
      </c>
      <c r="AD47" s="30">
        <v>12.728035158840001</v>
      </c>
    </row>
    <row r="48" spans="1:30" x14ac:dyDescent="0.2">
      <c r="A48" s="16">
        <v>2025</v>
      </c>
      <c r="B48" s="29">
        <v>11.007597957900003</v>
      </c>
      <c r="C48" s="29">
        <v>3.7462331405700002</v>
      </c>
      <c r="D48" s="29">
        <v>7.3013948425200006</v>
      </c>
      <c r="E48" s="29">
        <v>22.055225940990006</v>
      </c>
      <c r="G48" s="29">
        <v>17.819023905979996</v>
      </c>
      <c r="H48" s="29">
        <v>20.319528121190015</v>
      </c>
      <c r="I48" s="29">
        <v>6.7536367271899946</v>
      </c>
      <c r="J48" s="29">
        <v>44.892188754359999</v>
      </c>
      <c r="L48" s="29">
        <v>10.557861004790002</v>
      </c>
      <c r="M48" s="29">
        <v>12.797533431700002</v>
      </c>
      <c r="N48" s="29">
        <v>4.4761048193800015</v>
      </c>
      <c r="O48" s="29">
        <v>27.831499255870003</v>
      </c>
      <c r="Q48" s="29">
        <v>5.7254208765600003</v>
      </c>
      <c r="R48" s="29">
        <v>7.3668070775200007</v>
      </c>
      <c r="S48" s="29">
        <v>4.189631585259999</v>
      </c>
      <c r="T48" s="29">
        <v>17.281859539340001</v>
      </c>
      <c r="V48" s="29">
        <v>7.7530856518299993</v>
      </c>
      <c r="W48" s="29">
        <v>5.9360537979099988</v>
      </c>
      <c r="X48" s="29">
        <v>2.7345862681799993</v>
      </c>
      <c r="Y48" s="29">
        <v>16.423725717919996</v>
      </c>
      <c r="AA48" s="29">
        <v>3.3539882047699994</v>
      </c>
      <c r="AB48" s="29">
        <v>5.9025155231399999</v>
      </c>
      <c r="AC48" s="29">
        <v>2.6451220558700004</v>
      </c>
      <c r="AD48" s="29">
        <v>11.90162578378</v>
      </c>
    </row>
    <row r="49" spans="1:30" x14ac:dyDescent="0.2">
      <c r="A49" s="16">
        <v>2026</v>
      </c>
      <c r="B49" s="29">
        <v>12.945721670169997</v>
      </c>
      <c r="C49" s="29">
        <v>5.4525723312799999</v>
      </c>
      <c r="D49" s="29">
        <v>10.30208775861</v>
      </c>
      <c r="E49" s="29">
        <v>28.700381760059997</v>
      </c>
      <c r="G49" s="29">
        <v>18.931588155009994</v>
      </c>
      <c r="H49" s="29">
        <v>21.55653840607</v>
      </c>
      <c r="I49" s="29">
        <v>6.2096209725100007</v>
      </c>
      <c r="J49" s="29">
        <v>46.697747533589997</v>
      </c>
      <c r="L49" s="29">
        <v>10.995502527740003</v>
      </c>
      <c r="M49" s="29">
        <v>12.57586357151</v>
      </c>
      <c r="N49" s="29">
        <v>4.9226343029099979</v>
      </c>
      <c r="O49" s="29">
        <v>28.494000402160001</v>
      </c>
      <c r="Q49" s="29">
        <v>6.7360538365899991</v>
      </c>
      <c r="R49" s="29">
        <v>7.5790638216499948</v>
      </c>
      <c r="S49" s="29">
        <v>3.5897020839800011</v>
      </c>
      <c r="T49" s="29">
        <v>17.904819742219996</v>
      </c>
      <c r="V49" s="29">
        <v>7.9400728083300001</v>
      </c>
      <c r="W49" s="29">
        <v>6.3342429766199988</v>
      </c>
      <c r="X49" s="29">
        <v>4.2492841067499993</v>
      </c>
      <c r="Y49" s="29">
        <v>18.523599891699998</v>
      </c>
      <c r="AA49" s="29">
        <v>3.5258683828600001</v>
      </c>
      <c r="AB49" s="29">
        <v>5.4876013549899971</v>
      </c>
      <c r="AC49" s="29">
        <v>2.0637097443499992</v>
      </c>
      <c r="AD49" s="29">
        <v>11.077179482199996</v>
      </c>
    </row>
    <row r="50" spans="1:30" x14ac:dyDescent="0.2">
      <c r="A50" s="16">
        <v>2027</v>
      </c>
      <c r="B50" s="29">
        <v>12.868610432069998</v>
      </c>
      <c r="C50" s="29">
        <v>6.3122229303699999</v>
      </c>
      <c r="D50" s="29">
        <v>11.027818630769998</v>
      </c>
      <c r="E50" s="29">
        <v>30.208651993209997</v>
      </c>
      <c r="G50" s="29">
        <v>23.121167057309997</v>
      </c>
      <c r="H50" s="29">
        <v>21.033488769249999</v>
      </c>
      <c r="I50" s="29">
        <v>9.9348600399500064</v>
      </c>
      <c r="J50" s="29">
        <v>54.089515866509998</v>
      </c>
      <c r="L50" s="29">
        <v>10.587337016950002</v>
      </c>
      <c r="M50" s="29">
        <v>12.299597811989999</v>
      </c>
      <c r="N50" s="29">
        <v>4.9474139794300003</v>
      </c>
      <c r="O50" s="29">
        <v>27.834348808369999</v>
      </c>
      <c r="Q50" s="29">
        <v>7.9615218103599981</v>
      </c>
      <c r="R50" s="29">
        <v>7.2539612640799973</v>
      </c>
      <c r="S50" s="29">
        <v>4.2027111871799985</v>
      </c>
      <c r="T50" s="29">
        <v>19.418194261619995</v>
      </c>
      <c r="V50" s="29">
        <v>7.7264888640299993</v>
      </c>
      <c r="W50" s="29">
        <v>5.9325065397999985</v>
      </c>
      <c r="X50" s="29">
        <v>4.0970942173099987</v>
      </c>
      <c r="Y50" s="29">
        <v>17.756089621139996</v>
      </c>
      <c r="AA50" s="29">
        <v>4.1986182483399999</v>
      </c>
      <c r="AB50" s="29">
        <v>5.3890300560399993</v>
      </c>
      <c r="AC50" s="29">
        <v>2.8365779408899989</v>
      </c>
      <c r="AD50" s="29">
        <v>12.424226245269999</v>
      </c>
    </row>
    <row r="53" spans="1:30" ht="18" x14ac:dyDescent="0.25">
      <c r="B53" s="57" t="s">
        <v>28</v>
      </c>
      <c r="C53" s="57"/>
      <c r="D53" s="57"/>
      <c r="E53" s="57"/>
      <c r="G53" s="57" t="s">
        <v>29</v>
      </c>
      <c r="H53" s="57"/>
      <c r="I53" s="57"/>
      <c r="J53" s="57"/>
      <c r="L53" s="57" t="s">
        <v>30</v>
      </c>
      <c r="M53" s="57"/>
      <c r="N53" s="57"/>
      <c r="O53" s="57"/>
      <c r="Q53" s="57" t="s">
        <v>31</v>
      </c>
      <c r="R53" s="57"/>
      <c r="S53" s="57"/>
      <c r="T53" s="57"/>
      <c r="V53" s="57" t="s">
        <v>32</v>
      </c>
      <c r="W53" s="57"/>
      <c r="X53" s="57"/>
      <c r="Y53" s="57"/>
      <c r="AA53" s="57" t="s">
        <v>33</v>
      </c>
      <c r="AB53" s="57"/>
      <c r="AC53" s="57"/>
      <c r="AD53" s="57"/>
    </row>
    <row r="54" spans="1:30" ht="10.5" customHeight="1" x14ac:dyDescent="0.3">
      <c r="B54" s="28"/>
      <c r="C54" s="28"/>
      <c r="D54" s="28"/>
      <c r="E54" s="28"/>
      <c r="G54" s="28"/>
      <c r="H54" s="28"/>
      <c r="I54" s="28"/>
      <c r="J54" s="28"/>
      <c r="L54" s="28"/>
      <c r="M54" s="28"/>
      <c r="N54" s="28"/>
      <c r="O54" s="28"/>
      <c r="Q54" s="28"/>
      <c r="R54" s="28"/>
      <c r="S54" s="28"/>
      <c r="T54" s="28"/>
      <c r="V54" s="28"/>
      <c r="W54" s="28"/>
      <c r="X54" s="28"/>
      <c r="Y54" s="28"/>
      <c r="AA54" s="28"/>
      <c r="AB54" s="28"/>
      <c r="AC54" s="28"/>
      <c r="AD54" s="28"/>
    </row>
    <row r="55" spans="1:30" ht="15" x14ac:dyDescent="0.25">
      <c r="B55" s="26" t="s">
        <v>8</v>
      </c>
      <c r="C55" s="26" t="s">
        <v>9</v>
      </c>
      <c r="D55" s="26" t="s">
        <v>10</v>
      </c>
      <c r="E55" s="26" t="s">
        <v>27</v>
      </c>
      <c r="G55" s="26" t="s">
        <v>8</v>
      </c>
      <c r="H55" s="26" t="s">
        <v>9</v>
      </c>
      <c r="I55" s="26" t="s">
        <v>10</v>
      </c>
      <c r="J55" s="26" t="s">
        <v>27</v>
      </c>
      <c r="L55" s="26" t="s">
        <v>8</v>
      </c>
      <c r="M55" s="26" t="s">
        <v>9</v>
      </c>
      <c r="N55" s="26" t="s">
        <v>10</v>
      </c>
      <c r="O55" s="26" t="s">
        <v>27</v>
      </c>
      <c r="Q55" s="26" t="s">
        <v>8</v>
      </c>
      <c r="R55" s="26" t="s">
        <v>9</v>
      </c>
      <c r="S55" s="26" t="s">
        <v>10</v>
      </c>
      <c r="T55" s="26" t="s">
        <v>27</v>
      </c>
      <c r="V55" s="26" t="s">
        <v>8</v>
      </c>
      <c r="W55" s="26" t="s">
        <v>9</v>
      </c>
      <c r="X55" s="26" t="s">
        <v>10</v>
      </c>
      <c r="Y55" s="26" t="s">
        <v>27</v>
      </c>
      <c r="AA55" s="26" t="s">
        <v>8</v>
      </c>
      <c r="AB55" s="26" t="s">
        <v>9</v>
      </c>
      <c r="AC55" s="26" t="s">
        <v>10</v>
      </c>
      <c r="AD55" s="26" t="s">
        <v>27</v>
      </c>
    </row>
    <row r="56" spans="1:30" x14ac:dyDescent="0.2">
      <c r="A56">
        <v>2008</v>
      </c>
      <c r="B56" s="15"/>
      <c r="C56" s="15"/>
      <c r="D56" s="15"/>
      <c r="E56" s="15"/>
      <c r="G56" s="15"/>
      <c r="H56" s="15"/>
      <c r="I56" s="15"/>
      <c r="J56" s="15"/>
      <c r="L56" s="15"/>
      <c r="M56" s="15"/>
      <c r="N56" s="15"/>
      <c r="O56" s="15"/>
      <c r="Q56" s="15"/>
      <c r="R56" s="15"/>
      <c r="S56" s="15"/>
      <c r="T56" s="15"/>
      <c r="V56" s="15"/>
      <c r="W56" s="15"/>
      <c r="X56" s="15"/>
      <c r="Y56" s="15"/>
      <c r="AA56" s="15"/>
      <c r="AB56" s="15"/>
      <c r="AC56" s="15"/>
      <c r="AD56" s="15"/>
    </row>
    <row r="57" spans="1:30" x14ac:dyDescent="0.2">
      <c r="A57">
        <v>2009</v>
      </c>
      <c r="B57" s="6">
        <f t="shared" ref="B57:E68" si="0">+B32/B31-1</f>
        <v>-0.1883388207844684</v>
      </c>
      <c r="C57" s="6">
        <f t="shared" si="0"/>
        <v>-0.12300717894120261</v>
      </c>
      <c r="D57" s="6">
        <f t="shared" si="0"/>
        <v>-8.7217616097270301E-2</v>
      </c>
      <c r="E57" s="6">
        <f t="shared" si="0"/>
        <v>-0.14786306984684072</v>
      </c>
      <c r="G57" s="6">
        <f t="shared" ref="G57:J68" si="1">+G32/G31-1</f>
        <v>-0.27894918993851614</v>
      </c>
      <c r="H57" s="6">
        <f t="shared" si="1"/>
        <v>0.18113754177200114</v>
      </c>
      <c r="I57" s="6">
        <f t="shared" si="1"/>
        <v>9.8207881060615954E-2</v>
      </c>
      <c r="J57" s="6">
        <f t="shared" si="1"/>
        <v>-3.6521329060515972E-2</v>
      </c>
      <c r="L57" s="6">
        <f t="shared" ref="L57:O68" si="2">+L32/L31-1</f>
        <v>-0.23465518787209017</v>
      </c>
      <c r="M57" s="6">
        <f t="shared" si="2"/>
        <v>3.4864051795610473E-2</v>
      </c>
      <c r="N57" s="6">
        <f t="shared" si="2"/>
        <v>0.2086984917873429</v>
      </c>
      <c r="O57" s="6">
        <f t="shared" si="2"/>
        <v>-3.9751850718857118E-2</v>
      </c>
      <c r="Q57" s="6">
        <f t="shared" ref="Q57:T68" si="3">+Q32/Q31-1</f>
        <v>-0.24555992759587375</v>
      </c>
      <c r="R57" s="6">
        <f t="shared" si="3"/>
        <v>5.8779031480798549E-2</v>
      </c>
      <c r="S57" s="6">
        <f t="shared" si="3"/>
        <v>-3.6320150086369019E-2</v>
      </c>
      <c r="T57" s="6">
        <f t="shared" si="3"/>
        <v>-7.5680338303612871E-2</v>
      </c>
      <c r="V57" s="6">
        <f t="shared" ref="V57:Y68" si="4">+V32/V31-1</f>
        <v>-0.29676052119400465</v>
      </c>
      <c r="W57" s="6">
        <f t="shared" si="4"/>
        <v>0.12690400072018471</v>
      </c>
      <c r="X57" s="6">
        <f t="shared" si="4"/>
        <v>-0.24399287182177076</v>
      </c>
      <c r="Y57" s="6">
        <f t="shared" si="4"/>
        <v>-0.10923881083597708</v>
      </c>
      <c r="AA57" s="6">
        <f t="shared" ref="AA57:AD68" si="5">+AA32/AA31-1</f>
        <v>-0.21953901855440072</v>
      </c>
      <c r="AB57" s="6">
        <f t="shared" si="5"/>
        <v>0.33725905046242377</v>
      </c>
      <c r="AC57" s="6">
        <f t="shared" si="5"/>
        <v>-3.714734374706119E-2</v>
      </c>
      <c r="AD57" s="6">
        <f t="shared" si="5"/>
        <v>-1.2688604529524916E-3</v>
      </c>
    </row>
    <row r="58" spans="1:30" x14ac:dyDescent="0.2">
      <c r="A58">
        <v>2010</v>
      </c>
      <c r="B58" s="6">
        <f t="shared" si="0"/>
        <v>-0.36171809590026871</v>
      </c>
      <c r="C58" s="6">
        <f t="shared" si="0"/>
        <v>-7.4009541115280242E-2</v>
      </c>
      <c r="D58" s="6">
        <f t="shared" si="0"/>
        <v>-0.23213231415170044</v>
      </c>
      <c r="E58" s="6">
        <f t="shared" si="0"/>
        <v>-0.23886284994649853</v>
      </c>
      <c r="G58" s="6">
        <f t="shared" si="1"/>
        <v>-0.28839508590993723</v>
      </c>
      <c r="H58" s="6">
        <f t="shared" si="1"/>
        <v>-0.1448365355469422</v>
      </c>
      <c r="I58" s="6">
        <f t="shared" si="1"/>
        <v>-0.22188826055087452</v>
      </c>
      <c r="J58" s="6">
        <f t="shared" si="1"/>
        <v>-0.20652898936033148</v>
      </c>
      <c r="L58" s="6">
        <f t="shared" si="2"/>
        <v>-7.3869437853168907E-2</v>
      </c>
      <c r="M58" s="6">
        <f t="shared" si="2"/>
        <v>-0.10657387831989795</v>
      </c>
      <c r="N58" s="6">
        <f t="shared" si="2"/>
        <v>-0.14572435522960225</v>
      </c>
      <c r="O58" s="6">
        <f t="shared" si="2"/>
        <v>-0.1037018015242902</v>
      </c>
      <c r="Q58" s="6">
        <f t="shared" si="3"/>
        <v>-5.9505442331261316E-3</v>
      </c>
      <c r="R58" s="6">
        <f t="shared" si="3"/>
        <v>-5.9422622243567869E-2</v>
      </c>
      <c r="S58" s="6">
        <f t="shared" si="3"/>
        <v>0.18076931654626982</v>
      </c>
      <c r="T58" s="6">
        <f t="shared" si="3"/>
        <v>5.495017085672238E-3</v>
      </c>
      <c r="V58" s="6">
        <f t="shared" si="4"/>
        <v>-0.20429562100104148</v>
      </c>
      <c r="W58" s="6">
        <f t="shared" si="4"/>
        <v>-0.10693146120189723</v>
      </c>
      <c r="X58" s="6">
        <f t="shared" si="4"/>
        <v>8.4354120734801974E-3</v>
      </c>
      <c r="Y58" s="6">
        <f t="shared" si="4"/>
        <v>-0.1079955099334875</v>
      </c>
      <c r="AA58" s="6">
        <f t="shared" si="5"/>
        <v>-0.26991585229738779</v>
      </c>
      <c r="AB58" s="6">
        <f t="shared" si="5"/>
        <v>0.10761938355363498</v>
      </c>
      <c r="AC58" s="6">
        <f t="shared" si="5"/>
        <v>-1.8567073448295002E-2</v>
      </c>
      <c r="AD58" s="6">
        <f t="shared" si="5"/>
        <v>-5.4524707660373761E-2</v>
      </c>
    </row>
    <row r="59" spans="1:30" x14ac:dyDescent="0.2">
      <c r="A59">
        <v>2011</v>
      </c>
      <c r="B59" s="6">
        <f t="shared" si="0"/>
        <v>0.90178990692047112</v>
      </c>
      <c r="C59" s="6">
        <f t="shared" si="0"/>
        <v>0.37359884551868983</v>
      </c>
      <c r="D59" s="6">
        <f t="shared" si="0"/>
        <v>0.12680550243163902</v>
      </c>
      <c r="E59" s="6">
        <f t="shared" si="0"/>
        <v>0.5273659440556473</v>
      </c>
      <c r="G59" s="6">
        <f t="shared" si="1"/>
        <v>0.13748350099935425</v>
      </c>
      <c r="H59" s="6">
        <f t="shared" si="1"/>
        <v>-6.9852365131709115E-2</v>
      </c>
      <c r="I59" s="6">
        <f t="shared" si="1"/>
        <v>-8.6000045334601816E-2</v>
      </c>
      <c r="J59" s="6">
        <f t="shared" si="1"/>
        <v>-1.0865384335556505E-2</v>
      </c>
      <c r="L59" s="6">
        <f t="shared" si="2"/>
        <v>0.30136513654372177</v>
      </c>
      <c r="M59" s="6">
        <f t="shared" si="2"/>
        <v>-0.11575592565749515</v>
      </c>
      <c r="N59" s="6">
        <f t="shared" si="2"/>
        <v>0.11818759129590029</v>
      </c>
      <c r="O59" s="6">
        <f t="shared" si="2"/>
        <v>4.6548691369038719E-2</v>
      </c>
      <c r="Q59" s="6">
        <f t="shared" si="3"/>
        <v>0.34750489853363664</v>
      </c>
      <c r="R59" s="6">
        <f t="shared" si="3"/>
        <v>-8.2790108782751504E-2</v>
      </c>
      <c r="S59" s="6">
        <f t="shared" si="3"/>
        <v>0.14656563922529409</v>
      </c>
      <c r="T59" s="6">
        <f t="shared" si="3"/>
        <v>0.10382085430546639</v>
      </c>
      <c r="V59" s="6">
        <f t="shared" si="4"/>
        <v>0.41496676930531406</v>
      </c>
      <c r="W59" s="6">
        <f t="shared" si="4"/>
        <v>0.15760150541864282</v>
      </c>
      <c r="X59" s="6">
        <f t="shared" si="4"/>
        <v>-5.2898607961608279E-2</v>
      </c>
      <c r="Y59" s="6">
        <f t="shared" si="4"/>
        <v>0.16741971576632486</v>
      </c>
      <c r="AA59" s="6">
        <f t="shared" si="5"/>
        <v>-4.1427822540305415E-2</v>
      </c>
      <c r="AB59" s="6">
        <f t="shared" si="5"/>
        <v>-2.805394454106569E-2</v>
      </c>
      <c r="AC59" s="6">
        <f t="shared" si="5"/>
        <v>0.46783055471049351</v>
      </c>
      <c r="AD59" s="6">
        <f t="shared" si="5"/>
        <v>7.9685179327427358E-2</v>
      </c>
    </row>
    <row r="60" spans="1:30" x14ac:dyDescent="0.2">
      <c r="A60">
        <v>2012</v>
      </c>
      <c r="B60" s="6">
        <f t="shared" si="0"/>
        <v>0.47599233172880995</v>
      </c>
      <c r="C60" s="6">
        <f t="shared" si="0"/>
        <v>0.16321416790410614</v>
      </c>
      <c r="D60" s="6">
        <f t="shared" si="0"/>
        <v>4.6905678714359356E-2</v>
      </c>
      <c r="E60" s="6">
        <f t="shared" si="0"/>
        <v>0.29629962468847393</v>
      </c>
      <c r="G60" s="6">
        <f t="shared" si="1"/>
        <v>0.24613578287901849</v>
      </c>
      <c r="H60" s="6">
        <f t="shared" si="1"/>
        <v>3.4040687493226418E-2</v>
      </c>
      <c r="I60" s="6">
        <f t="shared" si="1"/>
        <v>0.21614271695419784</v>
      </c>
      <c r="J60" s="6">
        <f t="shared" si="1"/>
        <v>0.13665444657022618</v>
      </c>
      <c r="L60" s="6">
        <f t="shared" si="2"/>
        <v>0.31071380806519078</v>
      </c>
      <c r="M60" s="6">
        <f t="shared" si="2"/>
        <v>0.11496920611808337</v>
      </c>
      <c r="N60" s="6">
        <f t="shared" si="2"/>
        <v>-0.17711162054617491</v>
      </c>
      <c r="O60" s="6">
        <f t="shared" si="2"/>
        <v>0.13766858030311568</v>
      </c>
      <c r="Q60" s="6">
        <f t="shared" si="3"/>
        <v>3.4367450567263536E-2</v>
      </c>
      <c r="R60" s="6">
        <f t="shared" si="3"/>
        <v>8.0032435644547428E-2</v>
      </c>
      <c r="S60" s="6">
        <f t="shared" si="3"/>
        <v>-0.27558677891298644</v>
      </c>
      <c r="T60" s="6">
        <f t="shared" si="3"/>
        <v>-2.4295199954575963E-2</v>
      </c>
      <c r="V60" s="6">
        <f t="shared" si="4"/>
        <v>0.47667633738851212</v>
      </c>
      <c r="W60" s="6">
        <f t="shared" si="4"/>
        <v>-5.0833641952479858E-2</v>
      </c>
      <c r="X60" s="6">
        <f t="shared" si="4"/>
        <v>8.9755014630576113E-2</v>
      </c>
      <c r="Y60" s="6">
        <f t="shared" si="4"/>
        <v>0.12812736623169063</v>
      </c>
      <c r="AA60" s="6">
        <f t="shared" si="5"/>
        <v>6.663516284183002E-2</v>
      </c>
      <c r="AB60" s="6">
        <f t="shared" si="5"/>
        <v>0.18256566847215683</v>
      </c>
      <c r="AC60" s="6">
        <f t="shared" si="5"/>
        <v>-0.10105550089450899</v>
      </c>
      <c r="AD60" s="6">
        <f t="shared" si="5"/>
        <v>6.7539828345480668E-2</v>
      </c>
    </row>
    <row r="61" spans="1:30" x14ac:dyDescent="0.2">
      <c r="A61">
        <v>2013</v>
      </c>
      <c r="B61" s="6">
        <f t="shared" si="0"/>
        <v>4.5370680521987561E-2</v>
      </c>
      <c r="C61" s="6">
        <f t="shared" si="0"/>
        <v>1.7339735449893867E-2</v>
      </c>
      <c r="D61" s="6">
        <f t="shared" si="0"/>
        <v>0.2873910651789453</v>
      </c>
      <c r="E61" s="6">
        <f t="shared" si="0"/>
        <v>6.5688979619409782E-2</v>
      </c>
      <c r="G61" s="6">
        <f t="shared" si="1"/>
        <v>0.13244507972770658</v>
      </c>
      <c r="H61" s="6">
        <f t="shared" si="1"/>
        <v>-3.3896157727669629E-2</v>
      </c>
      <c r="I61" s="6">
        <f t="shared" si="1"/>
        <v>0.24531185216836082</v>
      </c>
      <c r="J61" s="6">
        <f t="shared" si="1"/>
        <v>7.7637762935192312E-2</v>
      </c>
      <c r="L61" s="6">
        <f t="shared" si="2"/>
        <v>8.7620523722909294E-2</v>
      </c>
      <c r="M61" s="6">
        <f t="shared" si="2"/>
        <v>-2.4808672955461852E-2</v>
      </c>
      <c r="N61" s="6">
        <f t="shared" si="2"/>
        <v>-0.11367439683895308</v>
      </c>
      <c r="O61" s="6">
        <f t="shared" si="2"/>
        <v>1.2338094712376568E-2</v>
      </c>
      <c r="Q61" s="6">
        <f t="shared" si="3"/>
        <v>9.8659477227663439E-2</v>
      </c>
      <c r="R61" s="6">
        <f t="shared" si="3"/>
        <v>1.836335798155897E-2</v>
      </c>
      <c r="S61" s="6">
        <f t="shared" si="3"/>
        <v>-0.24051106186047577</v>
      </c>
      <c r="T61" s="6">
        <f t="shared" si="3"/>
        <v>3.2509359402632665E-3</v>
      </c>
      <c r="V61" s="6">
        <f t="shared" si="4"/>
        <v>0.43237527186014169</v>
      </c>
      <c r="W61" s="6">
        <f t="shared" si="4"/>
        <v>-0.10163134826077669</v>
      </c>
      <c r="X61" s="6">
        <f t="shared" si="4"/>
        <v>0.27713926713298043</v>
      </c>
      <c r="Y61" s="6">
        <f t="shared" si="4"/>
        <v>0.17086197200911313</v>
      </c>
      <c r="AA61" s="6">
        <f t="shared" si="5"/>
        <v>0.20091914055131088</v>
      </c>
      <c r="AB61" s="6">
        <f t="shared" si="5"/>
        <v>-0.11369325654485962</v>
      </c>
      <c r="AC61" s="6">
        <f t="shared" si="5"/>
        <v>-0.29098280231452833</v>
      </c>
      <c r="AD61" s="6">
        <f t="shared" si="5"/>
        <v>-8.233624852086141E-2</v>
      </c>
    </row>
    <row r="62" spans="1:30" x14ac:dyDescent="0.2">
      <c r="A62">
        <v>2014</v>
      </c>
      <c r="B62" s="6">
        <f t="shared" si="0"/>
        <v>-0.10280150853447534</v>
      </c>
      <c r="C62" s="6">
        <f t="shared" si="0"/>
        <v>-0.117074677556263</v>
      </c>
      <c r="D62" s="6">
        <f t="shared" si="0"/>
        <v>5.9349397388748004E-2</v>
      </c>
      <c r="E62" s="6">
        <f t="shared" si="0"/>
        <v>-8.3371480114993179E-2</v>
      </c>
      <c r="G62" s="6">
        <f t="shared" si="1"/>
        <v>0.20227389790531669</v>
      </c>
      <c r="H62" s="6">
        <f t="shared" si="1"/>
        <v>-7.220101991402994E-2</v>
      </c>
      <c r="I62" s="6">
        <f t="shared" si="1"/>
        <v>9.6634266931197699E-2</v>
      </c>
      <c r="J62" s="6">
        <f t="shared" si="1"/>
        <v>7.050063595099787E-2</v>
      </c>
      <c r="L62" s="6">
        <f t="shared" si="2"/>
        <v>3.5351516727572418E-2</v>
      </c>
      <c r="M62" s="6">
        <f t="shared" si="2"/>
        <v>-0.10589802678537763</v>
      </c>
      <c r="N62" s="6">
        <f t="shared" si="2"/>
        <v>0.15521885735777063</v>
      </c>
      <c r="O62" s="6">
        <f t="shared" si="2"/>
        <v>-1.2515817555065922E-2</v>
      </c>
      <c r="Q62" s="6">
        <f t="shared" si="3"/>
        <v>4.1948277676111534E-3</v>
      </c>
      <c r="R62" s="6">
        <f t="shared" si="3"/>
        <v>0.11372393152474047</v>
      </c>
      <c r="S62" s="6">
        <f t="shared" si="3"/>
        <v>0.17217134592576877</v>
      </c>
      <c r="T62" s="6">
        <f t="shared" si="3"/>
        <v>7.397967206740641E-2</v>
      </c>
      <c r="V62" s="6">
        <f t="shared" si="4"/>
        <v>0.14429447253496663</v>
      </c>
      <c r="W62" s="6">
        <f t="shared" si="4"/>
        <v>0.11032666889039366</v>
      </c>
      <c r="X62" s="6">
        <f t="shared" si="4"/>
        <v>-4.7840013666063164E-2</v>
      </c>
      <c r="Y62" s="6">
        <f t="shared" si="4"/>
        <v>9.3118497537025835E-2</v>
      </c>
      <c r="AA62" s="6">
        <f t="shared" si="5"/>
        <v>0.32675695701876162</v>
      </c>
      <c r="AB62" s="6">
        <f t="shared" si="5"/>
        <v>-0.10435942558689015</v>
      </c>
      <c r="AC62" s="6">
        <f t="shared" si="5"/>
        <v>0.49005064008664423</v>
      </c>
      <c r="AD62" s="6">
        <f t="shared" si="5"/>
        <v>0.15179716740807514</v>
      </c>
    </row>
    <row r="63" spans="1:30" x14ac:dyDescent="0.2">
      <c r="A63">
        <v>2015</v>
      </c>
      <c r="B63" s="6">
        <f t="shared" si="0"/>
        <v>-0.25007205769040963</v>
      </c>
      <c r="C63" s="6">
        <f t="shared" si="0"/>
        <v>-7.5574387501561646E-2</v>
      </c>
      <c r="D63" s="6">
        <f t="shared" si="0"/>
        <v>0.10915505102356438</v>
      </c>
      <c r="E63" s="6">
        <f t="shared" si="0"/>
        <v>-0.13597848586679551</v>
      </c>
      <c r="G63" s="6">
        <f t="shared" si="1"/>
        <v>2.3511299057213275E-2</v>
      </c>
      <c r="H63" s="6">
        <f t="shared" si="1"/>
        <v>5.7279954409118705E-2</v>
      </c>
      <c r="I63" s="6">
        <f t="shared" si="1"/>
        <v>8.9601587241090686E-2</v>
      </c>
      <c r="J63" s="6">
        <f t="shared" si="1"/>
        <v>4.900195438468935E-2</v>
      </c>
      <c r="L63" s="6">
        <f t="shared" si="2"/>
        <v>-0.16582912716498277</v>
      </c>
      <c r="M63" s="6">
        <f t="shared" si="2"/>
        <v>-8.5549620109328206E-2</v>
      </c>
      <c r="N63" s="6">
        <f t="shared" si="2"/>
        <v>9.0665945246497515E-2</v>
      </c>
      <c r="O63" s="6">
        <f t="shared" si="2"/>
        <v>-0.10190421095525526</v>
      </c>
      <c r="Q63" s="6">
        <f t="shared" si="3"/>
        <v>-1.8451743786000119E-2</v>
      </c>
      <c r="R63" s="6">
        <f t="shared" si="3"/>
        <v>0.11836714858775865</v>
      </c>
      <c r="S63" s="6">
        <f t="shared" si="3"/>
        <v>0.39565412673610156</v>
      </c>
      <c r="T63" s="6">
        <f t="shared" si="3"/>
        <v>0.10423377806554512</v>
      </c>
      <c r="V63" s="6">
        <f t="shared" si="4"/>
        <v>6.1736552319289872E-2</v>
      </c>
      <c r="W63" s="6">
        <f t="shared" si="4"/>
        <v>-2.9698660465554028E-2</v>
      </c>
      <c r="X63" s="6">
        <f t="shared" si="4"/>
        <v>0.1429222980075493</v>
      </c>
      <c r="Y63" s="6">
        <f t="shared" si="4"/>
        <v>4.5446855511110495E-2</v>
      </c>
      <c r="AA63" s="6">
        <f t="shared" si="5"/>
        <v>0.17599465598812869</v>
      </c>
      <c r="AB63" s="6">
        <f t="shared" si="5"/>
        <v>0.14779522632505815</v>
      </c>
      <c r="AC63" s="6">
        <f t="shared" si="5"/>
        <v>0.45892600730673117</v>
      </c>
      <c r="AD63" s="6">
        <f t="shared" si="5"/>
        <v>0.23819231555779363</v>
      </c>
    </row>
    <row r="64" spans="1:30" x14ac:dyDescent="0.2">
      <c r="A64">
        <v>2016</v>
      </c>
      <c r="B64" s="6">
        <f t="shared" si="0"/>
        <v>0.30191750896881264</v>
      </c>
      <c r="C64" s="6">
        <f t="shared" si="0"/>
        <v>-0.15353009672351769</v>
      </c>
      <c r="D64" s="6">
        <f t="shared" si="0"/>
        <v>5.3587971803818357E-2</v>
      </c>
      <c r="E64" s="6">
        <f t="shared" si="0"/>
        <v>9.9975319638336169E-2</v>
      </c>
      <c r="G64" s="6">
        <f t="shared" si="1"/>
        <v>0.19431759546796634</v>
      </c>
      <c r="H64" s="6">
        <f t="shared" si="1"/>
        <v>0.22458150764695151</v>
      </c>
      <c r="I64" s="6">
        <f t="shared" si="1"/>
        <v>-2.3446307346066231E-2</v>
      </c>
      <c r="J64" s="6">
        <f t="shared" si="1"/>
        <v>0.15798109247827474</v>
      </c>
      <c r="L64" s="6">
        <f t="shared" si="2"/>
        <v>-0.10103462813838071</v>
      </c>
      <c r="M64" s="6">
        <f t="shared" si="2"/>
        <v>0.12580246153720931</v>
      </c>
      <c r="N64" s="6">
        <f t="shared" si="2"/>
        <v>0.19679131911712822</v>
      </c>
      <c r="O64" s="6">
        <f t="shared" si="2"/>
        <v>3.5069717452459903E-2</v>
      </c>
      <c r="Q64" s="6">
        <f t="shared" si="3"/>
        <v>0.14468931209562585</v>
      </c>
      <c r="R64" s="6">
        <f t="shared" si="3"/>
        <v>-7.5894301612848825E-2</v>
      </c>
      <c r="S64" s="6">
        <f t="shared" si="3"/>
        <v>0.13980215330000978</v>
      </c>
      <c r="T64" s="6">
        <f t="shared" si="3"/>
        <v>4.5099369965847069E-2</v>
      </c>
      <c r="V64" s="6">
        <f t="shared" si="4"/>
        <v>1.8929649850436325E-2</v>
      </c>
      <c r="W64" s="6">
        <f t="shared" si="4"/>
        <v>-1.0170481442786761E-2</v>
      </c>
      <c r="X64" s="6">
        <f t="shared" si="4"/>
        <v>0.1451556678907</v>
      </c>
      <c r="Y64" s="6">
        <f t="shared" si="4"/>
        <v>3.471768101371886E-2</v>
      </c>
      <c r="AA64" s="6">
        <f t="shared" si="5"/>
        <v>0.27853105972941927</v>
      </c>
      <c r="AB64" s="6">
        <f t="shared" si="5"/>
        <v>-4.6704602877501E-2</v>
      </c>
      <c r="AC64" s="6">
        <f t="shared" si="5"/>
        <v>0.14129353409064738</v>
      </c>
      <c r="AD64" s="6">
        <f t="shared" si="5"/>
        <v>0.12416217117675088</v>
      </c>
    </row>
    <row r="65" spans="1:30" x14ac:dyDescent="0.2">
      <c r="A65">
        <v>2017</v>
      </c>
      <c r="B65" s="6">
        <f t="shared" si="0"/>
        <v>0.52924974454752616</v>
      </c>
      <c r="C65" s="6">
        <f t="shared" si="0"/>
        <v>0.19221113182078375</v>
      </c>
      <c r="D65" s="6">
        <f t="shared" si="0"/>
        <v>-0.31778675721800187</v>
      </c>
      <c r="E65" s="6">
        <f t="shared" si="0"/>
        <v>0.267649507250179</v>
      </c>
      <c r="G65" s="6">
        <f t="shared" si="1"/>
        <v>0.28424244718625924</v>
      </c>
      <c r="H65" s="6">
        <f t="shared" si="1"/>
        <v>0.158666961275995</v>
      </c>
      <c r="I65" s="6">
        <f t="shared" si="1"/>
        <v>9.8111995652486961E-2</v>
      </c>
      <c r="J65" s="6">
        <f t="shared" si="1"/>
        <v>0.20374547860221082</v>
      </c>
      <c r="L65" s="6">
        <f t="shared" si="2"/>
        <v>1.7827165847951854E-2</v>
      </c>
      <c r="M65" s="6">
        <f t="shared" si="2"/>
        <v>-1.1206329867068043E-2</v>
      </c>
      <c r="N65" s="6">
        <f t="shared" si="2"/>
        <v>-9.252740682603533E-2</v>
      </c>
      <c r="O65" s="6">
        <f t="shared" si="2"/>
        <v>-1.4412083380304641E-2</v>
      </c>
      <c r="Q65" s="6">
        <f t="shared" si="3"/>
        <v>9.5367553013048667E-2</v>
      </c>
      <c r="R65" s="6">
        <f t="shared" si="3"/>
        <v>-0.25701650038545165</v>
      </c>
      <c r="S65" s="6">
        <f t="shared" si="3"/>
        <v>-4.4249501185047002E-2</v>
      </c>
      <c r="T65" s="6">
        <f t="shared" si="3"/>
        <v>-7.2934043391166936E-2</v>
      </c>
      <c r="V65" s="6">
        <f t="shared" si="4"/>
        <v>9.4646027812893996E-2</v>
      </c>
      <c r="W65" s="6">
        <f t="shared" si="4"/>
        <v>0.1842230951404944</v>
      </c>
      <c r="X65" s="6">
        <f t="shared" si="4"/>
        <v>-0.1026301250721402</v>
      </c>
      <c r="Y65" s="6">
        <f t="shared" si="4"/>
        <v>7.8448248964224199E-2</v>
      </c>
      <c r="AA65" s="6">
        <f t="shared" si="5"/>
        <v>0.23915201662193919</v>
      </c>
      <c r="AB65" s="6">
        <f t="shared" si="5"/>
        <v>0.23123211446556469</v>
      </c>
      <c r="AC65" s="6">
        <f t="shared" si="5"/>
        <v>-2.5373185636952011E-2</v>
      </c>
      <c r="AD65" s="6">
        <f t="shared" si="5"/>
        <v>0.15546169140902499</v>
      </c>
    </row>
    <row r="66" spans="1:30" x14ac:dyDescent="0.2">
      <c r="A66">
        <v>2018</v>
      </c>
      <c r="B66" s="6">
        <f t="shared" si="0"/>
        <v>9.7495190164864409E-2</v>
      </c>
      <c r="C66" s="6">
        <f t="shared" si="0"/>
        <v>0.31082252729107518</v>
      </c>
      <c r="D66" s="6">
        <f t="shared" si="0"/>
        <v>0.31511512259370744</v>
      </c>
      <c r="E66" s="6">
        <f t="shared" si="0"/>
        <v>0.17207879016956862</v>
      </c>
      <c r="G66" s="6">
        <f t="shared" si="1"/>
        <v>2.3685556616565906E-2</v>
      </c>
      <c r="H66" s="6">
        <f t="shared" si="1"/>
        <v>-2.4284117546872874E-2</v>
      </c>
      <c r="I66" s="6">
        <f t="shared" si="1"/>
        <v>0.13658087635387317</v>
      </c>
      <c r="J66" s="6">
        <f t="shared" si="1"/>
        <v>2.5267175498179473E-2</v>
      </c>
      <c r="L66" s="6">
        <f t="shared" si="2"/>
        <v>0.10147061192293805</v>
      </c>
      <c r="M66" s="6">
        <f t="shared" si="2"/>
        <v>-5.0780480820855622E-4</v>
      </c>
      <c r="N66" s="6">
        <f t="shared" si="2"/>
        <v>-3.6311980409713396E-3</v>
      </c>
      <c r="O66" s="6">
        <f t="shared" si="2"/>
        <v>3.998180423584019E-2</v>
      </c>
      <c r="Q66" s="6">
        <f t="shared" si="3"/>
        <v>-5.3251488819919812E-2</v>
      </c>
      <c r="R66" s="6">
        <f t="shared" si="3"/>
        <v>6.58371464997074E-2</v>
      </c>
      <c r="S66" s="6">
        <f t="shared" si="3"/>
        <v>-8.6837995009940383E-2</v>
      </c>
      <c r="T66" s="6">
        <f t="shared" si="3"/>
        <v>-2.2681481296959793E-2</v>
      </c>
      <c r="V66" s="6">
        <f t="shared" si="4"/>
        <v>-4.5523984047474153E-3</v>
      </c>
      <c r="W66" s="6">
        <f t="shared" si="4"/>
        <v>-9.1859245289219293E-2</v>
      </c>
      <c r="X66" s="6">
        <f t="shared" si="4"/>
        <v>-0.2488168233969732</v>
      </c>
      <c r="Y66" s="6">
        <f t="shared" si="4"/>
        <v>-7.7803574793289809E-2</v>
      </c>
      <c r="AA66" s="6">
        <f t="shared" si="5"/>
        <v>-7.5198018641382092E-2</v>
      </c>
      <c r="AB66" s="6">
        <f t="shared" si="5"/>
        <v>3.32764398211991E-2</v>
      </c>
      <c r="AC66" s="6">
        <f t="shared" si="5"/>
        <v>-0.12066579164176938</v>
      </c>
      <c r="AD66" s="6">
        <f t="shared" si="5"/>
        <v>-5.3001064610674553E-2</v>
      </c>
    </row>
    <row r="67" spans="1:30" x14ac:dyDescent="0.2">
      <c r="A67">
        <v>2019</v>
      </c>
      <c r="B67" s="6">
        <f t="shared" si="0"/>
        <v>-0.14091780583946856</v>
      </c>
      <c r="C67" s="6">
        <f t="shared" si="0"/>
        <v>-1.1545487242875629E-2</v>
      </c>
      <c r="D67" s="6">
        <f t="shared" si="0"/>
        <v>0.28178780763294498</v>
      </c>
      <c r="E67" s="6">
        <f t="shared" si="0"/>
        <v>-5.3479283398114696E-2</v>
      </c>
      <c r="G67" s="6">
        <f t="shared" si="1"/>
        <v>2.7379996610082058E-2</v>
      </c>
      <c r="H67" s="6">
        <f t="shared" si="1"/>
        <v>1.4702001974934875E-2</v>
      </c>
      <c r="I67" s="6">
        <f t="shared" si="1"/>
        <v>-8.2047000073981913E-2</v>
      </c>
      <c r="J67" s="6">
        <f t="shared" si="1"/>
        <v>2.9387105714306916E-3</v>
      </c>
      <c r="L67" s="6">
        <f t="shared" si="2"/>
        <v>-0.12115658730694823</v>
      </c>
      <c r="M67" s="6">
        <f t="shared" si="2"/>
        <v>-3.2375965209320068E-2</v>
      </c>
      <c r="N67" s="6">
        <f t="shared" si="2"/>
        <v>0.28950752183649175</v>
      </c>
      <c r="O67" s="6">
        <f t="shared" si="2"/>
        <v>-1.9520717462688908E-2</v>
      </c>
      <c r="Q67" s="6">
        <f t="shared" si="3"/>
        <v>1.6240988515385357E-2</v>
      </c>
      <c r="R67" s="6">
        <f t="shared" si="3"/>
        <v>0.15971478473187739</v>
      </c>
      <c r="S67" s="6">
        <f t="shared" si="3"/>
        <v>0.48253589211221382</v>
      </c>
      <c r="T67" s="6">
        <f t="shared" si="3"/>
        <v>0.15892832479147345</v>
      </c>
      <c r="V67" s="6">
        <f t="shared" si="4"/>
        <v>-3.3344923309977736E-2</v>
      </c>
      <c r="W67" s="6">
        <f t="shared" si="4"/>
        <v>-2.0717651642422785E-2</v>
      </c>
      <c r="X67" s="6">
        <f t="shared" si="4"/>
        <v>0.29998604909351489</v>
      </c>
      <c r="Y67" s="6">
        <f t="shared" si="4"/>
        <v>2.0148775317743617E-2</v>
      </c>
      <c r="AA67" s="6">
        <f t="shared" si="5"/>
        <v>-0.13083046008443378</v>
      </c>
      <c r="AB67" s="6">
        <f t="shared" si="5"/>
        <v>8.5382470547515465E-2</v>
      </c>
      <c r="AC67" s="6">
        <f t="shared" si="5"/>
        <v>-1.1112780301462899E-2</v>
      </c>
      <c r="AD67" s="6">
        <f t="shared" si="5"/>
        <v>-2.8062120282813852E-2</v>
      </c>
    </row>
    <row r="68" spans="1:30" x14ac:dyDescent="0.2">
      <c r="A68">
        <v>2020</v>
      </c>
      <c r="B68" s="6">
        <f t="shared" si="0"/>
        <v>-0.22929105602662603</v>
      </c>
      <c r="C68" s="6">
        <f t="shared" si="0"/>
        <v>-0.24130896422487014</v>
      </c>
      <c r="D68" s="6">
        <f t="shared" si="0"/>
        <v>0.48279150457291187</v>
      </c>
      <c r="E68" s="6">
        <f t="shared" si="0"/>
        <v>-0.11052754509452667</v>
      </c>
      <c r="G68" s="6">
        <f t="shared" si="1"/>
        <v>7.1302701923708911E-2</v>
      </c>
      <c r="H68" s="6">
        <f t="shared" si="1"/>
        <v>4.8569911324445325E-3</v>
      </c>
      <c r="I68" s="6">
        <f t="shared" si="1"/>
        <v>-3.4294201908766087E-2</v>
      </c>
      <c r="J68" s="6">
        <f t="shared" si="1"/>
        <v>3.065245358646651E-2</v>
      </c>
      <c r="L68" s="6">
        <f t="shared" si="2"/>
        <v>-8.3807722618328029E-2</v>
      </c>
      <c r="M68" s="6">
        <f t="shared" si="2"/>
        <v>-9.8260238839780301E-2</v>
      </c>
      <c r="N68" s="6">
        <f t="shared" si="2"/>
        <v>0.27637372882682043</v>
      </c>
      <c r="O68" s="6">
        <f t="shared" si="2"/>
        <v>-1.5194613487850783E-2</v>
      </c>
      <c r="Q68" s="6">
        <f t="shared" si="3"/>
        <v>1.1403300880940881E-2</v>
      </c>
      <c r="R68" s="6">
        <f t="shared" si="3"/>
        <v>-0.1193714304041924</v>
      </c>
      <c r="S68" s="6">
        <f t="shared" si="3"/>
        <v>-3.5910634145291942E-3</v>
      </c>
      <c r="T68" s="6">
        <f t="shared" si="3"/>
        <v>-3.7661565955289023E-2</v>
      </c>
      <c r="V68" s="6">
        <f t="shared" si="4"/>
        <v>-0.1122109418032684</v>
      </c>
      <c r="W68" s="6">
        <f t="shared" si="4"/>
        <v>9.7606169101795315E-2</v>
      </c>
      <c r="X68" s="6">
        <f t="shared" si="4"/>
        <v>0.16720725007200499</v>
      </c>
      <c r="Y68" s="6">
        <f t="shared" si="4"/>
        <v>6.0182610160373073E-3</v>
      </c>
      <c r="AA68" s="6">
        <f t="shared" si="5"/>
        <v>1.0751395699769795E-2</v>
      </c>
      <c r="AB68" s="6">
        <f t="shared" si="5"/>
        <v>0.1722460567299362</v>
      </c>
      <c r="AC68" s="6">
        <f t="shared" si="5"/>
        <v>0.11610962383436219</v>
      </c>
      <c r="AD68" s="6">
        <f t="shared" si="5"/>
        <v>9.8238821549941902E-2</v>
      </c>
    </row>
    <row r="69" spans="1:30" x14ac:dyDescent="0.2">
      <c r="A69">
        <v>2021</v>
      </c>
      <c r="B69" s="6">
        <f t="shared" ref="B69:E75" si="6">+B44/B43-1</f>
        <v>6.593090947910607E-3</v>
      </c>
      <c r="C69" s="6">
        <f t="shared" si="6"/>
        <v>-0.19984760756367792</v>
      </c>
      <c r="D69" s="6">
        <f t="shared" si="6"/>
        <v>-8.4165986833233508E-2</v>
      </c>
      <c r="E69" s="6">
        <f t="shared" si="6"/>
        <v>-6.7576021341611114E-2</v>
      </c>
      <c r="G69" s="6">
        <f t="shared" ref="G69:J75" si="7">+G44/G43-1</f>
        <v>1.3218776976800184E-2</v>
      </c>
      <c r="H69" s="6">
        <f t="shared" si="7"/>
        <v>7.881052405017841E-2</v>
      </c>
      <c r="I69" s="6">
        <f t="shared" si="7"/>
        <v>7.1563822998297777E-2</v>
      </c>
      <c r="J69" s="6">
        <f t="shared" si="7"/>
        <v>4.4436100000110113E-2</v>
      </c>
      <c r="L69" s="6">
        <f t="shared" ref="L69:O75" si="8">+L44/L43-1</f>
        <v>0.12286037501684066</v>
      </c>
      <c r="M69" s="6">
        <f t="shared" si="8"/>
        <v>0.11540572768800583</v>
      </c>
      <c r="N69" s="6">
        <f t="shared" si="8"/>
        <v>9.4950844023282244E-2</v>
      </c>
      <c r="O69" s="6">
        <f t="shared" si="8"/>
        <v>0.11256519098321749</v>
      </c>
      <c r="Q69" s="6">
        <f t="shared" ref="Q69:T75" si="9">+Q44/Q43-1</f>
        <v>-6.9143915831853642E-2</v>
      </c>
      <c r="R69" s="6">
        <f t="shared" si="9"/>
        <v>0.10248890265033461</v>
      </c>
      <c r="S69" s="6">
        <f t="shared" si="9"/>
        <v>-0.18428277761483802</v>
      </c>
      <c r="T69" s="6">
        <f t="shared" si="9"/>
        <v>-4.526275245795941E-2</v>
      </c>
      <c r="V69" s="6">
        <f t="shared" ref="V69:Y75" si="10">+V44/V43-1</f>
        <v>0.12843588336423251</v>
      </c>
      <c r="W69" s="6">
        <f t="shared" si="10"/>
        <v>0.25589712699258027</v>
      </c>
      <c r="X69" s="6">
        <f t="shared" si="10"/>
        <v>1.0258456557258544E-2</v>
      </c>
      <c r="Y69" s="6">
        <f t="shared" si="10"/>
        <v>0.14594153864900439</v>
      </c>
      <c r="AA69" s="6">
        <f t="shared" ref="AA69:AD75" si="11">+AA44/AA43-1</f>
        <v>-5.8734991608571652E-2</v>
      </c>
      <c r="AB69" s="6">
        <f t="shared" si="11"/>
        <v>-0.11134466255176334</v>
      </c>
      <c r="AC69" s="6">
        <f t="shared" si="11"/>
        <v>3.6192107758586056E-2</v>
      </c>
      <c r="AD69" s="6">
        <f t="shared" si="11"/>
        <v>-5.6531416476459539E-2</v>
      </c>
    </row>
    <row r="70" spans="1:30" x14ac:dyDescent="0.2">
      <c r="A70">
        <v>2022</v>
      </c>
      <c r="B70" s="6">
        <f t="shared" si="6"/>
        <v>8.8588029090883147E-2</v>
      </c>
      <c r="C70" s="6">
        <f t="shared" si="6"/>
        <v>0.28562963798356056</v>
      </c>
      <c r="D70" s="6">
        <f t="shared" si="6"/>
        <v>-0.32916957798377822</v>
      </c>
      <c r="E70" s="6">
        <f t="shared" si="6"/>
        <v>1.0849057013992303E-2</v>
      </c>
      <c r="G70" s="6">
        <f t="shared" si="7"/>
        <v>0.13810550687869849</v>
      </c>
      <c r="H70" s="6">
        <f t="shared" si="7"/>
        <v>0.26915312497969501</v>
      </c>
      <c r="I70" s="6">
        <f t="shared" si="7"/>
        <v>-1.3869775183742217E-2</v>
      </c>
      <c r="J70" s="6">
        <f t="shared" si="7"/>
        <v>0.15893957436571782</v>
      </c>
      <c r="L70" s="6">
        <f t="shared" si="8"/>
        <v>0.11861803893448508</v>
      </c>
      <c r="M70" s="6">
        <f t="shared" si="8"/>
        <v>0.20660604350544376</v>
      </c>
      <c r="N70" s="6">
        <f t="shared" si="8"/>
        <v>-0.20656209926995239</v>
      </c>
      <c r="O70" s="6">
        <f t="shared" si="8"/>
        <v>6.5979648296290216E-2</v>
      </c>
      <c r="Q70" s="6">
        <f t="shared" si="9"/>
        <v>-6.8697443325762553E-3</v>
      </c>
      <c r="R70" s="6">
        <f t="shared" si="9"/>
        <v>8.4872867463459123E-3</v>
      </c>
      <c r="S70" s="6">
        <f t="shared" si="9"/>
        <v>6.8631425583410177E-2</v>
      </c>
      <c r="T70" s="6">
        <f t="shared" si="9"/>
        <v>1.5801374848648075E-2</v>
      </c>
      <c r="V70" s="6">
        <f t="shared" si="10"/>
        <v>0.169402078742243</v>
      </c>
      <c r="W70" s="6">
        <f t="shared" si="10"/>
        <v>0.24343948261268378</v>
      </c>
      <c r="X70" s="6">
        <f t="shared" si="10"/>
        <v>-1.9251141367819802E-2</v>
      </c>
      <c r="Y70" s="6">
        <f t="shared" si="10"/>
        <v>0.16059269939103804</v>
      </c>
      <c r="AA70" s="6">
        <f t="shared" si="11"/>
        <v>6.296959867522034E-2</v>
      </c>
      <c r="AB70" s="6">
        <f t="shared" si="11"/>
        <v>6.5445518561945804E-2</v>
      </c>
      <c r="AC70" s="6">
        <f t="shared" si="11"/>
        <v>-3.0600465410263955E-2</v>
      </c>
      <c r="AD70" s="6">
        <f t="shared" si="11"/>
        <v>3.8322097859581072E-2</v>
      </c>
    </row>
    <row r="71" spans="1:30" x14ac:dyDescent="0.2">
      <c r="A71">
        <v>2023</v>
      </c>
      <c r="B71" s="6">
        <f t="shared" si="6"/>
        <v>4.97921546717357E-2</v>
      </c>
      <c r="C71" s="6">
        <f t="shared" si="6"/>
        <v>9.5570498155765682E-2</v>
      </c>
      <c r="D71" s="6">
        <f t="shared" si="6"/>
        <v>0.22180859471331082</v>
      </c>
      <c r="E71" s="6">
        <f t="shared" si="6"/>
        <v>9.3504821214183798E-2</v>
      </c>
      <c r="G71" s="6">
        <f t="shared" si="7"/>
        <v>-3.2695324759605016E-2</v>
      </c>
      <c r="H71" s="6">
        <f t="shared" si="7"/>
        <v>5.4413158363686209E-2</v>
      </c>
      <c r="I71" s="6">
        <f t="shared" si="7"/>
        <v>-6.7985070719747909E-2</v>
      </c>
      <c r="J71" s="6">
        <f t="shared" si="7"/>
        <v>-4.4857765259966875E-3</v>
      </c>
      <c r="L71" s="6">
        <f t="shared" si="8"/>
        <v>0.13566423569380937</v>
      </c>
      <c r="M71" s="6">
        <f t="shared" si="8"/>
        <v>0.19683841883216302</v>
      </c>
      <c r="N71" s="6">
        <f t="shared" si="8"/>
        <v>-0.24410110557846232</v>
      </c>
      <c r="O71" s="6">
        <f t="shared" si="8"/>
        <v>8.717321265662803E-2</v>
      </c>
      <c r="Q71" s="6">
        <f t="shared" si="9"/>
        <v>2.3992762689353242E-2</v>
      </c>
      <c r="R71" s="6">
        <f t="shared" si="9"/>
        <v>7.2291257727944203E-2</v>
      </c>
      <c r="S71" s="6">
        <f t="shared" si="9"/>
        <v>0.3022765455966574</v>
      </c>
      <c r="T71" s="6">
        <f t="shared" si="9"/>
        <v>0.10766164425210323</v>
      </c>
      <c r="V71" s="6">
        <f t="shared" si="10"/>
        <v>3.6116101945225632E-2</v>
      </c>
      <c r="W71" s="6">
        <f t="shared" si="10"/>
        <v>3.8440198517542434E-2</v>
      </c>
      <c r="X71" s="6">
        <f t="shared" si="10"/>
        <v>2.9314927970674143E-2</v>
      </c>
      <c r="Y71" s="6">
        <f t="shared" si="10"/>
        <v>3.593520986687615E-2</v>
      </c>
      <c r="AA71" s="6">
        <f t="shared" si="11"/>
        <v>-5.1130168896397432E-2</v>
      </c>
      <c r="AB71" s="6">
        <f t="shared" si="11"/>
        <v>0.29522248039475141</v>
      </c>
      <c r="AC71" s="6">
        <f t="shared" si="11"/>
        <v>-0.18838724054780343</v>
      </c>
      <c r="AD71" s="6">
        <f t="shared" si="11"/>
        <v>5.0245742722237363E-2</v>
      </c>
    </row>
    <row r="72" spans="1:30" ht="15" x14ac:dyDescent="0.25">
      <c r="A72" s="5">
        <v>2024</v>
      </c>
      <c r="B72" s="4">
        <f t="shared" si="6"/>
        <v>-0.20838409269837832</v>
      </c>
      <c r="C72" s="4">
        <f t="shared" si="6"/>
        <v>-0.26830266348489873</v>
      </c>
      <c r="D72" s="4">
        <f t="shared" si="6"/>
        <v>1.6151579325711651E-3</v>
      </c>
      <c r="E72" s="4">
        <f t="shared" si="6"/>
        <v>-0.17999051292513435</v>
      </c>
      <c r="G72" s="4">
        <f t="shared" si="7"/>
        <v>-0.30318973214174327</v>
      </c>
      <c r="H72" s="4">
        <f t="shared" si="7"/>
        <v>-9.2487283956579347E-2</v>
      </c>
      <c r="I72" s="4">
        <f t="shared" si="7"/>
        <v>-0.17006283704402303</v>
      </c>
      <c r="J72" s="4">
        <f t="shared" si="7"/>
        <v>-0.20130450466724981</v>
      </c>
      <c r="L72" s="4">
        <f t="shared" si="8"/>
        <v>-8.9772011236026517E-2</v>
      </c>
      <c r="M72" s="4">
        <f t="shared" si="8"/>
        <v>-0.11899175359085179</v>
      </c>
      <c r="N72" s="4">
        <f t="shared" si="8"/>
        <v>0.11978059257582618</v>
      </c>
      <c r="O72" s="4">
        <f t="shared" si="8"/>
        <v>-7.4885143929381282E-2</v>
      </c>
      <c r="Q72" s="4">
        <f t="shared" si="9"/>
        <v>-0.1583638738807881</v>
      </c>
      <c r="R72" s="4">
        <f t="shared" si="9"/>
        <v>-0.10588485054880337</v>
      </c>
      <c r="S72" s="4">
        <f t="shared" si="9"/>
        <v>1.6939702352832819E-2</v>
      </c>
      <c r="T72" s="4">
        <f t="shared" si="9"/>
        <v>-9.0941554634958233E-2</v>
      </c>
      <c r="V72" s="4">
        <f t="shared" si="10"/>
        <v>-0.10459429668408493</v>
      </c>
      <c r="W72" s="4">
        <f t="shared" si="10"/>
        <v>-0.2358871044819687</v>
      </c>
      <c r="X72" s="4">
        <f t="shared" si="10"/>
        <v>-6.5433999341737992E-2</v>
      </c>
      <c r="Y72" s="4">
        <f t="shared" si="10"/>
        <v>-0.15085550251357593</v>
      </c>
      <c r="AA72" s="4">
        <f t="shared" si="11"/>
        <v>-0.16441308521092179</v>
      </c>
      <c r="AB72" s="4">
        <f t="shared" si="11"/>
        <v>-0.15789654224951899</v>
      </c>
      <c r="AC72" s="4">
        <f t="shared" si="11"/>
        <v>-7.0228759103710847E-2</v>
      </c>
      <c r="AD72" s="4">
        <f t="shared" si="11"/>
        <v>-0.14265752549476918</v>
      </c>
    </row>
    <row r="73" spans="1:30" x14ac:dyDescent="0.2">
      <c r="A73" s="16">
        <v>2025</v>
      </c>
      <c r="B73" s="19">
        <f t="shared" si="6"/>
        <v>-3.8794529485371987E-2</v>
      </c>
      <c r="C73" s="19">
        <f t="shared" si="6"/>
        <v>-0.25696160351585473</v>
      </c>
      <c r="D73" s="19">
        <f t="shared" si="6"/>
        <v>0.29880732384480346</v>
      </c>
      <c r="E73" s="19">
        <f t="shared" si="6"/>
        <v>-2.714546755269609E-3</v>
      </c>
      <c r="G73" s="19">
        <f t="shared" si="7"/>
        <v>-0.21639705637744289</v>
      </c>
      <c r="H73" s="19">
        <f t="shared" si="7"/>
        <v>-0.19976395040063077</v>
      </c>
      <c r="I73" s="19">
        <f t="shared" si="7"/>
        <v>-9.2924110597554122E-2</v>
      </c>
      <c r="J73" s="19">
        <f t="shared" si="7"/>
        <v>-0.19225653354661287</v>
      </c>
      <c r="L73" s="19">
        <f t="shared" si="8"/>
        <v>-0.12098659627928043</v>
      </c>
      <c r="M73" s="19">
        <f t="shared" si="8"/>
        <v>-8.0793670484303748E-2</v>
      </c>
      <c r="N73" s="19">
        <f t="shared" si="8"/>
        <v>-0.12906174910212975</v>
      </c>
      <c r="O73" s="19">
        <f t="shared" si="8"/>
        <v>-0.10431351911850184</v>
      </c>
      <c r="Q73" s="19">
        <f t="shared" si="9"/>
        <v>-0.26250952744606437</v>
      </c>
      <c r="R73" s="19">
        <f t="shared" si="9"/>
        <v>-6.1105565444482202E-2</v>
      </c>
      <c r="S73" s="19">
        <f t="shared" si="9"/>
        <v>-0.40979355033226583</v>
      </c>
      <c r="T73" s="19">
        <f t="shared" si="9"/>
        <v>-0.23896040225040827</v>
      </c>
      <c r="V73" s="19">
        <f t="shared" si="10"/>
        <v>-9.2722374748032133E-2</v>
      </c>
      <c r="W73" s="19">
        <f t="shared" si="10"/>
        <v>-0.11203966580477187</v>
      </c>
      <c r="X73" s="19">
        <f t="shared" si="10"/>
        <v>-0.17351047257562513</v>
      </c>
      <c r="Y73" s="19">
        <f t="shared" si="10"/>
        <v>-0.11410622472919896</v>
      </c>
      <c r="AA73" s="19">
        <f t="shared" si="11"/>
        <v>-0.14662275275192771</v>
      </c>
      <c r="AB73" s="19">
        <f t="shared" si="11"/>
        <v>-2.8124200922336029E-2</v>
      </c>
      <c r="AC73" s="19">
        <f t="shared" si="11"/>
        <v>-2.9120474509497507E-2</v>
      </c>
      <c r="AD73" s="19">
        <f t="shared" si="11"/>
        <v>-6.4928275633025279E-2</v>
      </c>
    </row>
    <row r="74" spans="1:30" x14ac:dyDescent="0.2">
      <c r="A74" s="16">
        <v>2026</v>
      </c>
      <c r="B74" s="19">
        <f t="shared" si="6"/>
        <v>0.17607144807455732</v>
      </c>
      <c r="C74" s="19">
        <f t="shared" si="6"/>
        <v>0.45548131327736185</v>
      </c>
      <c r="D74" s="19">
        <f t="shared" si="6"/>
        <v>0.41097529729735061</v>
      </c>
      <c r="E74" s="19">
        <f t="shared" si="6"/>
        <v>0.30129620239889987</v>
      </c>
      <c r="G74" s="19">
        <f t="shared" si="7"/>
        <v>6.2436879533935841E-2</v>
      </c>
      <c r="H74" s="19">
        <f t="shared" si="7"/>
        <v>6.0877904127605298E-2</v>
      </c>
      <c r="I74" s="19">
        <f t="shared" si="7"/>
        <v>-8.0551527518469945E-2</v>
      </c>
      <c r="J74" s="19">
        <f t="shared" si="7"/>
        <v>4.0219887453240677E-2</v>
      </c>
      <c r="L74" s="19">
        <f t="shared" si="8"/>
        <v>4.1451722347116249E-2</v>
      </c>
      <c r="M74" s="19">
        <f t="shared" si="8"/>
        <v>-1.7321295652247826E-2</v>
      </c>
      <c r="N74" s="19">
        <f t="shared" si="8"/>
        <v>9.9758495734209918E-2</v>
      </c>
      <c r="O74" s="19">
        <f t="shared" si="8"/>
        <v>2.3804004958527969E-2</v>
      </c>
      <c r="Q74" s="19">
        <f t="shared" si="9"/>
        <v>0.17651679794712605</v>
      </c>
      <c r="R74" s="19">
        <f t="shared" si="9"/>
        <v>2.8812583510935186E-2</v>
      </c>
      <c r="S74" s="19">
        <f t="shared" si="9"/>
        <v>-0.1431938558489666</v>
      </c>
      <c r="T74" s="19">
        <f t="shared" si="9"/>
        <v>3.604705856229784E-2</v>
      </c>
      <c r="V74" s="19">
        <f t="shared" si="10"/>
        <v>2.4117772574312468E-2</v>
      </c>
      <c r="W74" s="19">
        <f t="shared" si="10"/>
        <v>6.7079779305604825E-2</v>
      </c>
      <c r="X74" s="19">
        <f t="shared" si="10"/>
        <v>0.55390384139466375</v>
      </c>
      <c r="Y74" s="19">
        <f t="shared" si="10"/>
        <v>0.12785613994325429</v>
      </c>
      <c r="AA74" s="19">
        <f t="shared" si="11"/>
        <v>5.1246506426455118E-2</v>
      </c>
      <c r="AB74" s="19">
        <f t="shared" si="11"/>
        <v>-7.0294464542005719E-2</v>
      </c>
      <c r="AC74" s="19">
        <f t="shared" si="11"/>
        <v>-0.21980547560357111</v>
      </c>
      <c r="AD74" s="19">
        <f t="shared" si="11"/>
        <v>-6.9271737874970984E-2</v>
      </c>
    </row>
    <row r="75" spans="1:30" x14ac:dyDescent="0.2">
      <c r="A75" s="16">
        <v>2027</v>
      </c>
      <c r="B75" s="19">
        <f t="shared" si="6"/>
        <v>-5.9565036283516504E-3</v>
      </c>
      <c r="C75" s="19">
        <f t="shared" si="6"/>
        <v>0.15765964151606138</v>
      </c>
      <c r="D75" s="19">
        <f t="shared" si="6"/>
        <v>7.0445029120768776E-2</v>
      </c>
      <c r="E75" s="19">
        <f t="shared" si="6"/>
        <v>5.25522707593018E-2</v>
      </c>
      <c r="G75" s="19">
        <f t="shared" si="7"/>
        <v>0.22130097422340578</v>
      </c>
      <c r="H75" s="19">
        <f t="shared" si="7"/>
        <v>-2.4264082988051494E-2</v>
      </c>
      <c r="I75" s="19">
        <f t="shared" si="7"/>
        <v>0.59991408234603094</v>
      </c>
      <c r="J75" s="19">
        <f t="shared" si="7"/>
        <v>0.15828961188337942</v>
      </c>
      <c r="L75" s="19">
        <f t="shared" si="8"/>
        <v>-3.7121132914140209E-2</v>
      </c>
      <c r="M75" s="19">
        <f t="shared" si="8"/>
        <v>-2.1967935478074629E-2</v>
      </c>
      <c r="N75" s="19">
        <f t="shared" si="8"/>
        <v>5.0338243702876539E-3</v>
      </c>
      <c r="O75" s="19">
        <f t="shared" si="8"/>
        <v>-2.3150543429486192E-2</v>
      </c>
      <c r="Q75" s="19">
        <f t="shared" si="9"/>
        <v>0.18192668934937872</v>
      </c>
      <c r="R75" s="19">
        <f t="shared" si="9"/>
        <v>-4.2894817251878159E-2</v>
      </c>
      <c r="S75" s="19">
        <f t="shared" si="9"/>
        <v>0.17076879608915552</v>
      </c>
      <c r="T75" s="19">
        <f t="shared" si="9"/>
        <v>8.4523303847143794E-2</v>
      </c>
      <c r="V75" s="19">
        <f t="shared" si="10"/>
        <v>-2.6899494432334192E-2</v>
      </c>
      <c r="W75" s="19">
        <f t="shared" si="10"/>
        <v>-6.3422959665871526E-2</v>
      </c>
      <c r="X75" s="19">
        <f t="shared" si="10"/>
        <v>-3.5815418695644863E-2</v>
      </c>
      <c r="Y75" s="19">
        <f t="shared" si="10"/>
        <v>-4.1434185312105853E-2</v>
      </c>
      <c r="AA75" s="19">
        <f t="shared" si="11"/>
        <v>0.19080402114565032</v>
      </c>
      <c r="AB75" s="19">
        <f t="shared" si="11"/>
        <v>-1.7962547308645993E-2</v>
      </c>
      <c r="AC75" s="19">
        <f t="shared" si="11"/>
        <v>0.37450431130441153</v>
      </c>
      <c r="AD75" s="19">
        <f t="shared" si="11"/>
        <v>0.12160557344354506</v>
      </c>
    </row>
    <row r="77" spans="1:30" ht="15" x14ac:dyDescent="0.25">
      <c r="A77" s="1" t="s">
        <v>20</v>
      </c>
    </row>
    <row r="78" spans="1:30" x14ac:dyDescent="0.2">
      <c r="A78" s="23" t="s">
        <v>68</v>
      </c>
      <c r="B78" s="24">
        <f>+(B50/B48)^(1/2)-1</f>
        <v>8.1233635356808609E-2</v>
      </c>
      <c r="C78" s="24">
        <f t="shared" ref="C78:E78" si="12">+(C50/C48)^(1/2)-1</f>
        <v>0.29805700004352542</v>
      </c>
      <c r="D78" s="24">
        <f t="shared" si="12"/>
        <v>0.22897172188954285</v>
      </c>
      <c r="E78" s="24">
        <f t="shared" si="12"/>
        <v>0.17033425685374959</v>
      </c>
      <c r="G78" s="24">
        <f>+(G50/G48)^(1/2)-1</f>
        <v>0.13910280309797818</v>
      </c>
      <c r="H78" s="24">
        <f t="shared" ref="H78:J78" si="13">+(H50/H48)^(1/2)-1</f>
        <v>1.7416667163293154E-2</v>
      </c>
      <c r="I78" s="24">
        <f t="shared" si="13"/>
        <v>0.21286378423743324</v>
      </c>
      <c r="J78" s="24">
        <f t="shared" si="13"/>
        <v>9.7668387862011263E-2</v>
      </c>
      <c r="L78" s="24">
        <f>+(L50/L48)^(1/2)-1</f>
        <v>1.3949543203264358E-3</v>
      </c>
      <c r="M78" s="24">
        <f t="shared" ref="M78:O78" si="14">+(M50/M48)^(1/2)-1</f>
        <v>-1.9647368558148526E-2</v>
      </c>
      <c r="N78" s="24">
        <f t="shared" si="14"/>
        <v>5.1329865861075907E-2</v>
      </c>
      <c r="O78" s="24">
        <f t="shared" si="14"/>
        <v>5.1191628935409739E-5</v>
      </c>
      <c r="Q78" s="24">
        <f>+(Q50/Q48)^(1/2)-1</f>
        <v>0.17921864128819576</v>
      </c>
      <c r="R78" s="24">
        <f t="shared" ref="R78:T78" si="15">+(R50/R48)^(1/2)-1</f>
        <v>-7.6886296354348183E-3</v>
      </c>
      <c r="S78" s="24">
        <f t="shared" si="15"/>
        <v>1.5597325519316474E-3</v>
      </c>
      <c r="T78" s="24">
        <f t="shared" si="15"/>
        <v>6.0008103220488884E-2</v>
      </c>
      <c r="V78" s="24">
        <f>+(V50/V48)^(1/2)-1</f>
        <v>-1.7167124243262499E-3</v>
      </c>
      <c r="W78" s="24">
        <f t="shared" ref="W78:Y78" si="16">+(W50/W48)^(1/2)-1</f>
        <v>-2.9883389963059059E-4</v>
      </c>
      <c r="X78" s="24">
        <f t="shared" si="16"/>
        <v>0.22403027932414443</v>
      </c>
      <c r="Y78" s="24">
        <f t="shared" si="16"/>
        <v>3.9771291984659785E-2</v>
      </c>
      <c r="AA78" s="24">
        <f>+(AA50/AA48)^(1/2)-1</f>
        <v>0.11885144995568542</v>
      </c>
      <c r="AB78" s="24">
        <f t="shared" ref="AB78:AD78" si="17">+(AB50/AB48)^(1/2)-1</f>
        <v>-4.448670559001644E-2</v>
      </c>
      <c r="AC78" s="24">
        <f t="shared" si="17"/>
        <v>3.5558176752511717E-2</v>
      </c>
      <c r="AD78" s="24">
        <f t="shared" si="17"/>
        <v>2.1719142504855515E-2</v>
      </c>
    </row>
  </sheetData>
  <mergeCells count="12">
    <mergeCell ref="G28:J28"/>
    <mergeCell ref="B28:E28"/>
    <mergeCell ref="B53:E53"/>
    <mergeCell ref="G53:J53"/>
    <mergeCell ref="AA28:AD28"/>
    <mergeCell ref="AA53:AD53"/>
    <mergeCell ref="L28:O28"/>
    <mergeCell ref="L53:O53"/>
    <mergeCell ref="Q28:T28"/>
    <mergeCell ref="Q53:T53"/>
    <mergeCell ref="V28:Y28"/>
    <mergeCell ref="V53:Y53"/>
  </mergeCells>
  <pageMargins left="0.7" right="0.7" top="0.75" bottom="0.75" header="0.3" footer="0.3"/>
  <pageSetup orientation="portrait" horizontalDpi="300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0DD837-C090-459B-ADD2-2BE32AF7F065}">
  <dimension ref="A1:Y78"/>
  <sheetViews>
    <sheetView showGridLines="0" zoomScale="80" zoomScaleNormal="80" workbookViewId="0">
      <pane xSplit="1" topLeftCell="B1" activePane="topRight" state="frozen"/>
      <selection pane="topRight"/>
    </sheetView>
  </sheetViews>
  <sheetFormatPr baseColWidth="10" defaultColWidth="11" defaultRowHeight="14.25" x14ac:dyDescent="0.2"/>
  <cols>
    <col min="2" max="5" width="20.625" customWidth="1"/>
    <col min="6" max="6" width="7.75" customWidth="1"/>
    <col min="7" max="10" width="20.625" customWidth="1"/>
    <col min="11" max="11" width="7.75" customWidth="1"/>
    <col min="12" max="15" width="20.625" customWidth="1"/>
    <col min="16" max="16" width="7.75" customWidth="1"/>
    <col min="17" max="20" width="20.625" customWidth="1"/>
    <col min="21" max="21" width="7.75" customWidth="1"/>
    <col min="22" max="25" width="20.625" customWidth="1"/>
    <col min="26" max="26" width="7.75" customWidth="1"/>
  </cols>
  <sheetData>
    <row r="1" spans="2:10" ht="23.25" x14ac:dyDescent="0.35">
      <c r="B1" s="37" t="s">
        <v>60</v>
      </c>
    </row>
    <row r="2" spans="2:10" x14ac:dyDescent="0.2">
      <c r="B2" t="s">
        <v>0</v>
      </c>
      <c r="C2" s="2">
        <f>+LastUpdate</f>
        <v>45946</v>
      </c>
    </row>
    <row r="4" spans="2:10" ht="15" x14ac:dyDescent="0.25">
      <c r="B4" s="34" t="s">
        <v>65</v>
      </c>
      <c r="G4" s="1"/>
      <c r="I4" s="12"/>
      <c r="J4" s="25"/>
    </row>
    <row r="5" spans="2:10" ht="15" x14ac:dyDescent="0.25">
      <c r="B5" s="1"/>
      <c r="G5" s="1"/>
      <c r="I5" s="12"/>
      <c r="J5" s="25"/>
    </row>
    <row r="28" spans="1:25" ht="18" x14ac:dyDescent="0.25">
      <c r="B28" s="57" t="s">
        <v>34</v>
      </c>
      <c r="C28" s="57"/>
      <c r="D28" s="57"/>
      <c r="E28" s="57"/>
      <c r="G28" s="57" t="s">
        <v>35</v>
      </c>
      <c r="H28" s="57"/>
      <c r="I28" s="57"/>
      <c r="J28" s="57"/>
      <c r="L28" s="57" t="s">
        <v>36</v>
      </c>
      <c r="M28" s="57"/>
      <c r="N28" s="57"/>
      <c r="O28" s="57"/>
      <c r="Q28" s="57" t="s">
        <v>37</v>
      </c>
      <c r="R28" s="57"/>
      <c r="S28" s="57"/>
      <c r="T28" s="57"/>
      <c r="V28" s="57" t="s">
        <v>38</v>
      </c>
      <c r="W28" s="57"/>
      <c r="X28" s="57"/>
      <c r="Y28" s="57"/>
    </row>
    <row r="29" spans="1:25" ht="10.5" customHeight="1" x14ac:dyDescent="0.3">
      <c r="B29" s="28"/>
      <c r="C29" s="28"/>
      <c r="D29" s="28"/>
      <c r="E29" s="28"/>
      <c r="G29" s="28"/>
      <c r="H29" s="28"/>
      <c r="I29" s="28"/>
      <c r="J29" s="28"/>
      <c r="L29" s="28"/>
      <c r="M29" s="28"/>
      <c r="N29" s="28"/>
      <c r="O29" s="28"/>
      <c r="Q29" s="28"/>
      <c r="R29" s="28"/>
      <c r="S29" s="28"/>
      <c r="T29" s="28"/>
      <c r="V29" s="28"/>
      <c r="W29" s="28"/>
      <c r="X29" s="28"/>
      <c r="Y29" s="28"/>
    </row>
    <row r="30" spans="1:25" ht="15" x14ac:dyDescent="0.25">
      <c r="B30" s="26" t="s">
        <v>8</v>
      </c>
      <c r="C30" s="26" t="s">
        <v>9</v>
      </c>
      <c r="D30" s="26" t="s">
        <v>10</v>
      </c>
      <c r="E30" s="26" t="s">
        <v>27</v>
      </c>
      <c r="G30" s="26" t="s">
        <v>8</v>
      </c>
      <c r="H30" s="26" t="s">
        <v>9</v>
      </c>
      <c r="I30" s="26" t="s">
        <v>10</v>
      </c>
      <c r="J30" s="26" t="s">
        <v>27</v>
      </c>
      <c r="L30" s="26" t="s">
        <v>8</v>
      </c>
      <c r="M30" s="26" t="s">
        <v>9</v>
      </c>
      <c r="N30" s="26" t="s">
        <v>10</v>
      </c>
      <c r="O30" s="26" t="s">
        <v>27</v>
      </c>
      <c r="Q30" s="26" t="s">
        <v>8</v>
      </c>
      <c r="R30" s="26" t="s">
        <v>9</v>
      </c>
      <c r="S30" s="26" t="s">
        <v>10</v>
      </c>
      <c r="T30" s="26" t="s">
        <v>27</v>
      </c>
      <c r="V30" s="26" t="s">
        <v>8</v>
      </c>
      <c r="W30" s="26" t="s">
        <v>9</v>
      </c>
      <c r="X30" s="26" t="s">
        <v>10</v>
      </c>
      <c r="Y30" s="26" t="s">
        <v>27</v>
      </c>
    </row>
    <row r="31" spans="1:25" x14ac:dyDescent="0.2">
      <c r="A31">
        <v>2008</v>
      </c>
      <c r="B31" s="33">
        <v>13.893132591419999</v>
      </c>
      <c r="C31" s="33">
        <v>6.1462582301199991</v>
      </c>
      <c r="D31" s="33">
        <v>2.6457272802200005</v>
      </c>
      <c r="E31" s="32">
        <v>22.685118101759997</v>
      </c>
      <c r="G31" s="33">
        <v>2.2126802944099997</v>
      </c>
      <c r="H31" s="33">
        <v>2.2934335776199992</v>
      </c>
      <c r="I31" s="33">
        <v>1.1998224862299998</v>
      </c>
      <c r="J31" s="32">
        <v>5.7059363582599989</v>
      </c>
      <c r="L31" s="33">
        <v>2.9863200265700001</v>
      </c>
      <c r="M31" s="33">
        <v>4.4921687720699994</v>
      </c>
      <c r="N31" s="33">
        <v>0.72090548485000006</v>
      </c>
      <c r="O31" s="32">
        <v>8.1993942834899993</v>
      </c>
      <c r="Q31" s="33">
        <v>4.0974730935399997</v>
      </c>
      <c r="R31" s="33">
        <v>4.14415344878</v>
      </c>
      <c r="S31" s="33">
        <v>1.4586476124900005</v>
      </c>
      <c r="T31" s="32">
        <v>9.7002741548099998</v>
      </c>
      <c r="V31" s="33">
        <v>8.0130673512600001</v>
      </c>
      <c r="W31" s="33">
        <v>19.948496417159983</v>
      </c>
      <c r="X31" s="33">
        <v>6.7079864938700045</v>
      </c>
      <c r="Y31" s="32">
        <v>34.669550262289988</v>
      </c>
    </row>
    <row r="32" spans="1:25" x14ac:dyDescent="0.2">
      <c r="A32">
        <v>2009</v>
      </c>
      <c r="B32" s="33">
        <v>11.14365392923</v>
      </c>
      <c r="C32" s="33">
        <v>5.9080207348500009</v>
      </c>
      <c r="D32" s="33">
        <v>1.9804139940000001</v>
      </c>
      <c r="E32" s="32">
        <v>19.032088658079999</v>
      </c>
      <c r="G32" s="33">
        <v>2.2775937497700003</v>
      </c>
      <c r="H32" s="33">
        <v>2.6193242851699994</v>
      </c>
      <c r="I32" s="33">
        <v>1.6176973292000001</v>
      </c>
      <c r="J32" s="32">
        <v>6.51461536414</v>
      </c>
      <c r="L32" s="33">
        <v>3.1140358740800003</v>
      </c>
      <c r="M32" s="33">
        <v>5.71780453482</v>
      </c>
      <c r="N32" s="33">
        <v>0.98119667048999981</v>
      </c>
      <c r="O32" s="32">
        <v>9.8130370793899999</v>
      </c>
      <c r="Q32" s="33">
        <v>2.6120806486300001</v>
      </c>
      <c r="R32" s="33">
        <v>3.8148784295999998</v>
      </c>
      <c r="S32" s="33">
        <v>0.90647364236000005</v>
      </c>
      <c r="T32" s="32">
        <v>7.3334327205900003</v>
      </c>
      <c r="V32" s="33">
        <v>6.3490692818999985</v>
      </c>
      <c r="W32" s="33">
        <v>17.178871507800004</v>
      </c>
      <c r="X32" s="33">
        <v>7.6043506493100033</v>
      </c>
      <c r="Y32" s="32">
        <v>31.132291439010007</v>
      </c>
    </row>
    <row r="33" spans="1:25" x14ac:dyDescent="0.2">
      <c r="A33">
        <v>2010</v>
      </c>
      <c r="B33" s="33">
        <v>12.415896732220002</v>
      </c>
      <c r="C33" s="33">
        <v>3.9227366746599994</v>
      </c>
      <c r="D33" s="33">
        <v>1.9099300056600002</v>
      </c>
      <c r="E33" s="32">
        <v>18.248563412540001</v>
      </c>
      <c r="G33" s="33">
        <v>2.3795915339600002</v>
      </c>
      <c r="H33" s="33">
        <v>3.7752201492800004</v>
      </c>
      <c r="I33" s="33">
        <v>2.0389837544900007</v>
      </c>
      <c r="J33" s="32">
        <v>8.1937954377300013</v>
      </c>
      <c r="L33" s="33">
        <v>2.7630959289799994</v>
      </c>
      <c r="M33" s="33">
        <v>4.1462917381399995</v>
      </c>
      <c r="N33" s="33">
        <v>1.1254657616100001</v>
      </c>
      <c r="O33" s="32">
        <v>8.0348534287299991</v>
      </c>
      <c r="Q33" s="33">
        <v>3.5322048002400002</v>
      </c>
      <c r="R33" s="33">
        <v>3.4308018882700004</v>
      </c>
      <c r="S33" s="33">
        <v>1.1767884905300001</v>
      </c>
      <c r="T33" s="32">
        <v>8.1397951790400018</v>
      </c>
      <c r="V33" s="33">
        <v>6.8176618336600008</v>
      </c>
      <c r="W33" s="33">
        <v>14.43996837328001</v>
      </c>
      <c r="X33" s="33">
        <v>7.9741582993799991</v>
      </c>
      <c r="Y33" s="32">
        <v>29.231788506320008</v>
      </c>
    </row>
    <row r="34" spans="1:25" x14ac:dyDescent="0.2">
      <c r="A34">
        <v>2011</v>
      </c>
      <c r="B34" s="33">
        <v>15.510299122199999</v>
      </c>
      <c r="C34" s="33">
        <v>5.6250793798099998</v>
      </c>
      <c r="D34" s="33">
        <v>3.7166465151799994</v>
      </c>
      <c r="E34" s="32">
        <v>24.852025017189998</v>
      </c>
      <c r="G34" s="33">
        <v>2.7798547028400002</v>
      </c>
      <c r="H34" s="33">
        <v>4.3544575121500007</v>
      </c>
      <c r="I34" s="33">
        <v>2.3912352552399989</v>
      </c>
      <c r="J34" s="32">
        <v>9.5255474702299985</v>
      </c>
      <c r="L34" s="33">
        <v>3.9957511915900001</v>
      </c>
      <c r="M34" s="33">
        <v>2.5374375827</v>
      </c>
      <c r="N34" s="33">
        <v>1.4036400817799997</v>
      </c>
      <c r="O34" s="32">
        <v>7.93682885607</v>
      </c>
      <c r="Q34" s="33">
        <v>5.2222493891299999</v>
      </c>
      <c r="R34" s="33">
        <v>3.5467947631699994</v>
      </c>
      <c r="S34" s="33">
        <v>1.7432277269799998</v>
      </c>
      <c r="T34" s="32">
        <v>10.51227187928</v>
      </c>
      <c r="V34" s="33">
        <v>10.130202737600001</v>
      </c>
      <c r="W34" s="33">
        <v>16.88685036116</v>
      </c>
      <c r="X34" s="33">
        <v>7.9268065535300014</v>
      </c>
      <c r="Y34" s="32">
        <v>34.943859652290001</v>
      </c>
    </row>
    <row r="35" spans="1:25" x14ac:dyDescent="0.2">
      <c r="A35">
        <v>2012</v>
      </c>
      <c r="B35" s="33">
        <v>17.454843978939998</v>
      </c>
      <c r="C35" s="33">
        <v>10.081464736100001</v>
      </c>
      <c r="D35" s="33">
        <v>3.7277396953799999</v>
      </c>
      <c r="E35" s="32">
        <v>31.264048410419999</v>
      </c>
      <c r="G35" s="33">
        <v>3.5485184026000005</v>
      </c>
      <c r="H35" s="33">
        <v>4.8358842367199983</v>
      </c>
      <c r="I35" s="33">
        <v>1.5086022632800005</v>
      </c>
      <c r="J35" s="32">
        <v>9.8930049025999995</v>
      </c>
      <c r="L35" s="33">
        <v>4.5389305428099993</v>
      </c>
      <c r="M35" s="33">
        <v>2.8015490537900001</v>
      </c>
      <c r="N35" s="33">
        <v>1.3696488345600002</v>
      </c>
      <c r="O35" s="32">
        <v>8.7101284311599994</v>
      </c>
      <c r="Q35" s="33">
        <v>6.3714894968799998</v>
      </c>
      <c r="R35" s="33">
        <v>4.4169357991399991</v>
      </c>
      <c r="S35" s="33">
        <v>2.1933380771600004</v>
      </c>
      <c r="T35" s="32">
        <v>12.981763373179998</v>
      </c>
      <c r="V35" s="33">
        <v>11.584669728320005</v>
      </c>
      <c r="W35" s="33">
        <v>20.951203805540004</v>
      </c>
      <c r="X35" s="33">
        <v>8.1716035893499939</v>
      </c>
      <c r="Y35" s="32">
        <v>40.707477123210005</v>
      </c>
    </row>
    <row r="36" spans="1:25" x14ac:dyDescent="0.2">
      <c r="A36">
        <v>2013</v>
      </c>
      <c r="B36" s="33">
        <v>21.404001156700001</v>
      </c>
      <c r="C36" s="33">
        <v>11.185290947030001</v>
      </c>
      <c r="D36" s="33">
        <v>3.2312629337499996</v>
      </c>
      <c r="E36" s="32">
        <v>35.820555037480005</v>
      </c>
      <c r="G36" s="33">
        <v>3.65544846909</v>
      </c>
      <c r="H36" s="33">
        <v>4.5401282007699999</v>
      </c>
      <c r="I36" s="33">
        <v>1.6060069524999991</v>
      </c>
      <c r="J36" s="32">
        <v>9.801583622359999</v>
      </c>
      <c r="L36" s="33">
        <v>3.93847069132</v>
      </c>
      <c r="M36" s="33">
        <v>2.99353217661</v>
      </c>
      <c r="N36" s="33">
        <v>1.98143093872</v>
      </c>
      <c r="O36" s="32">
        <v>8.9134338066500014</v>
      </c>
      <c r="Q36" s="33">
        <v>5.5235987573400003</v>
      </c>
      <c r="R36" s="33">
        <v>4.889326349790001</v>
      </c>
      <c r="S36" s="33">
        <v>1.9805478393600002</v>
      </c>
      <c r="T36" s="32">
        <v>12.39347294649</v>
      </c>
      <c r="V36" s="33">
        <v>12.314616141779997</v>
      </c>
      <c r="W36" s="33">
        <v>19.045699569140002</v>
      </c>
      <c r="X36" s="33">
        <v>8.3783229635400005</v>
      </c>
      <c r="Y36" s="32">
        <v>39.738638674459999</v>
      </c>
    </row>
    <row r="37" spans="1:25" x14ac:dyDescent="0.2">
      <c r="A37">
        <v>2014</v>
      </c>
      <c r="B37" s="33">
        <v>25.692837074340002</v>
      </c>
      <c r="C37" s="33">
        <v>8.3474791739300009</v>
      </c>
      <c r="D37" s="33">
        <v>5.4701472619400002</v>
      </c>
      <c r="E37" s="32">
        <v>39.510463510210002</v>
      </c>
      <c r="G37" s="33">
        <v>4.5632461705699994</v>
      </c>
      <c r="H37" s="33">
        <v>2.8477363119299985</v>
      </c>
      <c r="I37" s="33">
        <v>2.2625672507800001</v>
      </c>
      <c r="J37" s="32">
        <v>9.673549733279998</v>
      </c>
      <c r="L37" s="33">
        <v>5.2848164898199999</v>
      </c>
      <c r="M37" s="33">
        <v>2.9430778629200005</v>
      </c>
      <c r="N37" s="33">
        <v>1.9776167628200001</v>
      </c>
      <c r="O37" s="32">
        <v>10.20551111556</v>
      </c>
      <c r="Q37" s="33">
        <v>6.39778365004</v>
      </c>
      <c r="R37" s="33">
        <v>4.5982113991199993</v>
      </c>
      <c r="S37" s="33">
        <v>2.17613825293</v>
      </c>
      <c r="T37" s="32">
        <v>13.17213330209</v>
      </c>
      <c r="V37" s="33">
        <v>14.646082027330001</v>
      </c>
      <c r="W37" s="33">
        <v>20.941020970350014</v>
      </c>
      <c r="X37" s="33">
        <v>9.4031293357799903</v>
      </c>
      <c r="Y37" s="32">
        <v>44.99023233346</v>
      </c>
    </row>
    <row r="38" spans="1:25" x14ac:dyDescent="0.2">
      <c r="A38">
        <v>2015</v>
      </c>
      <c r="B38" s="33">
        <v>28.44222392196</v>
      </c>
      <c r="C38" s="33">
        <v>9.3124556551199991</v>
      </c>
      <c r="D38" s="33">
        <v>7.22610713071</v>
      </c>
      <c r="E38" s="32">
        <v>44.980786707789996</v>
      </c>
      <c r="G38" s="33">
        <v>6.4785766762899994</v>
      </c>
      <c r="H38" s="33">
        <v>2.3532536409700007</v>
      </c>
      <c r="I38" s="33">
        <v>2.3281226837399998</v>
      </c>
      <c r="J38" s="32">
        <v>11.159953001</v>
      </c>
      <c r="L38" s="33">
        <v>7.4226715522999998</v>
      </c>
      <c r="M38" s="33">
        <v>2.6553195667399998</v>
      </c>
      <c r="N38" s="33">
        <v>2.5960456230900002</v>
      </c>
      <c r="O38" s="32">
        <v>12.674036742129999</v>
      </c>
      <c r="Q38" s="33">
        <v>8.1987306685500005</v>
      </c>
      <c r="R38" s="33">
        <v>3.8842874368399998</v>
      </c>
      <c r="S38" s="33">
        <v>3.2623909573100005</v>
      </c>
      <c r="T38" s="32">
        <v>15.3454090627</v>
      </c>
      <c r="V38" s="33">
        <v>22.438082827679999</v>
      </c>
      <c r="W38" s="33">
        <v>21.929046841029997</v>
      </c>
      <c r="X38" s="33">
        <v>11.95288248001</v>
      </c>
      <c r="Y38" s="32">
        <v>56.320012148719997</v>
      </c>
    </row>
    <row r="39" spans="1:25" x14ac:dyDescent="0.2">
      <c r="A39">
        <v>2016</v>
      </c>
      <c r="B39" s="33">
        <v>35.170356647190005</v>
      </c>
      <c r="C39" s="33">
        <v>9.1701813650299986</v>
      </c>
      <c r="D39" s="33">
        <v>7.7693278627600009</v>
      </c>
      <c r="E39" s="32">
        <v>52.109865874980002</v>
      </c>
      <c r="G39" s="33">
        <v>7.6831716085200004</v>
      </c>
      <c r="H39" s="33">
        <v>3.1482890837300008</v>
      </c>
      <c r="I39" s="33">
        <v>2.2811201751799999</v>
      </c>
      <c r="J39" s="32">
        <v>13.112580867430001</v>
      </c>
      <c r="L39" s="33">
        <v>10.514546301059999</v>
      </c>
      <c r="M39" s="33">
        <v>3.1759799602299998</v>
      </c>
      <c r="N39" s="33">
        <v>2.5337128968699996</v>
      </c>
      <c r="O39" s="32">
        <v>16.22423915816</v>
      </c>
      <c r="Q39" s="33">
        <v>11.19702667088</v>
      </c>
      <c r="R39" s="33">
        <v>4.60701859025</v>
      </c>
      <c r="S39" s="33">
        <v>3.1969808578300007</v>
      </c>
      <c r="T39" s="32">
        <v>19.001026118959999</v>
      </c>
      <c r="V39" s="33">
        <v>35.625365018359986</v>
      </c>
      <c r="W39" s="33">
        <v>23.962539547689996</v>
      </c>
      <c r="X39" s="33">
        <v>14.299765398859996</v>
      </c>
      <c r="Y39" s="32">
        <v>73.887669964909975</v>
      </c>
    </row>
    <row r="40" spans="1:25" x14ac:dyDescent="0.2">
      <c r="A40">
        <v>2017</v>
      </c>
      <c r="B40" s="33">
        <v>42.284794940009995</v>
      </c>
      <c r="C40" s="33">
        <v>10.94638579203</v>
      </c>
      <c r="D40" s="33">
        <v>9.3743897248899977</v>
      </c>
      <c r="E40" s="32">
        <v>62.605570456929996</v>
      </c>
      <c r="G40" s="33">
        <v>10.439522366219999</v>
      </c>
      <c r="H40" s="33">
        <v>5.1516535583900023</v>
      </c>
      <c r="I40" s="33">
        <v>3.0679622389199999</v>
      </c>
      <c r="J40" s="32">
        <v>18.659138163530002</v>
      </c>
      <c r="L40" s="33">
        <v>12.5072134254</v>
      </c>
      <c r="M40" s="33">
        <v>4.2992628742299992</v>
      </c>
      <c r="N40" s="33">
        <v>2.9944885998599995</v>
      </c>
      <c r="O40" s="32">
        <v>19.800964899489998</v>
      </c>
      <c r="Q40" s="33">
        <v>14.738965145610001</v>
      </c>
      <c r="R40" s="33">
        <v>7.289915238929999</v>
      </c>
      <c r="S40" s="33">
        <v>3.7278097334399996</v>
      </c>
      <c r="T40" s="32">
        <v>25.75669011798</v>
      </c>
      <c r="V40" s="33">
        <v>48.898119501339998</v>
      </c>
      <c r="W40" s="33">
        <v>26.136962552319986</v>
      </c>
      <c r="X40" s="33">
        <v>16.442601287159992</v>
      </c>
      <c r="Y40" s="32">
        <v>91.477683340819965</v>
      </c>
    </row>
    <row r="41" spans="1:25" x14ac:dyDescent="0.2">
      <c r="A41">
        <v>2018</v>
      </c>
      <c r="B41" s="33">
        <v>38.634400824309999</v>
      </c>
      <c r="C41" s="33">
        <v>10.157974527169999</v>
      </c>
      <c r="D41" s="33">
        <v>9.4220831372599996</v>
      </c>
      <c r="E41" s="32">
        <v>58.214458488739993</v>
      </c>
      <c r="G41" s="33">
        <v>11.134838377360001</v>
      </c>
      <c r="H41" s="33">
        <v>4.8496256599200018</v>
      </c>
      <c r="I41" s="33">
        <v>3.3573591656200001</v>
      </c>
      <c r="J41" s="32">
        <v>19.341823202900002</v>
      </c>
      <c r="L41" s="33">
        <v>14.13633775213</v>
      </c>
      <c r="M41" s="33">
        <v>3.6850316350499996</v>
      </c>
      <c r="N41" s="33">
        <v>3.3163043893700004</v>
      </c>
      <c r="O41" s="32">
        <v>21.137673776549999</v>
      </c>
      <c r="Q41" s="33">
        <v>18.481864359380001</v>
      </c>
      <c r="R41" s="33">
        <v>8.1041306113799987</v>
      </c>
      <c r="S41" s="33">
        <v>4.5558993261900005</v>
      </c>
      <c r="T41" s="32">
        <v>31.141894296949999</v>
      </c>
      <c r="V41" s="33">
        <v>46.380440554869992</v>
      </c>
      <c r="W41" s="33">
        <v>28.404271283439986</v>
      </c>
      <c r="X41" s="33">
        <v>20.359199074120003</v>
      </c>
      <c r="Y41" s="32">
        <v>95.143910912429973</v>
      </c>
    </row>
    <row r="42" spans="1:25" x14ac:dyDescent="0.2">
      <c r="A42">
        <v>2019</v>
      </c>
      <c r="B42" s="33">
        <v>29.859734061579999</v>
      </c>
      <c r="C42" s="33">
        <v>10.322361876059997</v>
      </c>
      <c r="D42" s="33">
        <v>9.1887694716600006</v>
      </c>
      <c r="E42" s="32">
        <v>49.370865409300002</v>
      </c>
      <c r="G42" s="33">
        <v>7.9887772754700022</v>
      </c>
      <c r="H42" s="33">
        <v>4.3055613524499998</v>
      </c>
      <c r="I42" s="33">
        <v>3.8939862420099995</v>
      </c>
      <c r="J42" s="32">
        <v>16.18832486993</v>
      </c>
      <c r="L42" s="33">
        <v>13.796236379029999</v>
      </c>
      <c r="M42" s="33">
        <v>2.7834096752899988</v>
      </c>
      <c r="N42" s="33">
        <v>3.6476667899999997</v>
      </c>
      <c r="O42" s="32">
        <v>20.227312844319997</v>
      </c>
      <c r="Q42" s="33">
        <v>19.700940641380001</v>
      </c>
      <c r="R42" s="33">
        <v>11.843652085970001</v>
      </c>
      <c r="S42" s="33">
        <v>5.6678091117300005</v>
      </c>
      <c r="T42" s="32">
        <v>37.212401839080002</v>
      </c>
      <c r="V42" s="33">
        <v>39.905264183990006</v>
      </c>
      <c r="W42" s="33">
        <v>33.804211199310018</v>
      </c>
      <c r="X42" s="33">
        <v>22.170422492119982</v>
      </c>
      <c r="Y42" s="32">
        <v>95.879897875420014</v>
      </c>
    </row>
    <row r="43" spans="1:25" x14ac:dyDescent="0.2">
      <c r="A43">
        <v>2020</v>
      </c>
      <c r="B43" s="33">
        <v>28.937275531090002</v>
      </c>
      <c r="C43" s="33">
        <v>9.1114755280100006</v>
      </c>
      <c r="D43" s="33">
        <v>6.8877712810200018</v>
      </c>
      <c r="E43" s="32">
        <v>44.93652234012</v>
      </c>
      <c r="G43" s="33">
        <v>8.7608626313899993</v>
      </c>
      <c r="H43" s="33">
        <v>5.59363224265</v>
      </c>
      <c r="I43" s="33">
        <v>3.5564418642799982</v>
      </c>
      <c r="J43" s="32">
        <v>17.910936738319997</v>
      </c>
      <c r="L43" s="33">
        <v>10.133427378210001</v>
      </c>
      <c r="M43" s="33">
        <v>4.2705421664600003</v>
      </c>
      <c r="N43" s="33">
        <v>4.8723927849799997</v>
      </c>
      <c r="O43" s="32">
        <v>19.276362329650002</v>
      </c>
      <c r="Q43" s="33">
        <v>17.391274702489998</v>
      </c>
      <c r="R43" s="33">
        <v>15.093673554610003</v>
      </c>
      <c r="S43" s="33">
        <v>7.5482140276500003</v>
      </c>
      <c r="T43" s="32">
        <v>40.033162284749999</v>
      </c>
      <c r="V43" s="33">
        <v>41.229480967280004</v>
      </c>
      <c r="W43" s="33">
        <v>34.257461781260027</v>
      </c>
      <c r="X43" s="33">
        <v>23.12755943356002</v>
      </c>
      <c r="Y43" s="32">
        <v>98.614502182100054</v>
      </c>
    </row>
    <row r="44" spans="1:25" x14ac:dyDescent="0.2">
      <c r="A44">
        <v>2021</v>
      </c>
      <c r="B44" s="33">
        <v>35.469135992570003</v>
      </c>
      <c r="C44" s="33">
        <v>7.2178804423400003</v>
      </c>
      <c r="D44" s="33">
        <v>6.9118313865099994</v>
      </c>
      <c r="E44" s="32">
        <v>49.598847821420009</v>
      </c>
      <c r="G44" s="33">
        <v>12.54252466102</v>
      </c>
      <c r="H44" s="33">
        <v>5.8660253995100033</v>
      </c>
      <c r="I44" s="33">
        <v>3.7926469594300003</v>
      </c>
      <c r="J44" s="32">
        <v>22.201197019960006</v>
      </c>
      <c r="L44" s="33">
        <v>13.252085885510002</v>
      </c>
      <c r="M44" s="33">
        <v>6.519034242470001</v>
      </c>
      <c r="N44" s="33">
        <v>6.7963301170100001</v>
      </c>
      <c r="O44" s="32">
        <v>26.567450244990006</v>
      </c>
      <c r="Q44" s="33">
        <v>16.8884436102</v>
      </c>
      <c r="R44" s="33">
        <v>10.455659593779998</v>
      </c>
      <c r="S44" s="33">
        <v>7.5265148678100005</v>
      </c>
      <c r="T44" s="32">
        <v>34.870618071789998</v>
      </c>
      <c r="V44" s="33">
        <v>46.003184665970011</v>
      </c>
      <c r="W44" s="33">
        <v>39.526964077060008</v>
      </c>
      <c r="X44" s="33">
        <v>23.738945102690007</v>
      </c>
      <c r="Y44" s="32">
        <v>109.26909384572004</v>
      </c>
    </row>
    <row r="45" spans="1:25" x14ac:dyDescent="0.2">
      <c r="A45">
        <v>2022</v>
      </c>
      <c r="B45" s="33">
        <v>48.423665277159991</v>
      </c>
      <c r="C45" s="33">
        <v>10.685622103489999</v>
      </c>
      <c r="D45" s="33">
        <v>7.42263838558</v>
      </c>
      <c r="E45" s="32">
        <v>66.531925766229989</v>
      </c>
      <c r="G45" s="33">
        <v>13.375466908769997</v>
      </c>
      <c r="H45" s="33">
        <v>9.1225757855599969</v>
      </c>
      <c r="I45" s="33">
        <v>4.2798578989999996</v>
      </c>
      <c r="J45" s="32">
        <v>26.777900593329996</v>
      </c>
      <c r="L45" s="33">
        <v>14.516703644670001</v>
      </c>
      <c r="M45" s="33">
        <v>6.1754487364200008</v>
      </c>
      <c r="N45" s="33">
        <v>5.2176924198599988</v>
      </c>
      <c r="O45" s="32">
        <v>25.909844800949998</v>
      </c>
      <c r="Q45" s="33">
        <v>20.294677086259998</v>
      </c>
      <c r="R45" s="33">
        <v>9.4914795583</v>
      </c>
      <c r="S45" s="33">
        <v>8.5767528024399997</v>
      </c>
      <c r="T45" s="32">
        <v>38.362909447</v>
      </c>
      <c r="V45" s="33">
        <v>60.108606157370033</v>
      </c>
      <c r="W45" s="33">
        <v>56.837370863169987</v>
      </c>
      <c r="X45" s="33">
        <v>24.979683196290011</v>
      </c>
      <c r="Y45" s="32">
        <v>141.92566021683004</v>
      </c>
    </row>
    <row r="46" spans="1:25" x14ac:dyDescent="0.2">
      <c r="A46">
        <v>2023</v>
      </c>
      <c r="B46" s="33">
        <v>37.069324261840002</v>
      </c>
      <c r="C46" s="33">
        <v>11.30774210239</v>
      </c>
      <c r="D46" s="33">
        <v>5.7379475252000001</v>
      </c>
      <c r="E46" s="32">
        <v>54.115013889430003</v>
      </c>
      <c r="G46" s="33">
        <v>8.9088973047200017</v>
      </c>
      <c r="H46" s="33">
        <v>12.025074986590004</v>
      </c>
      <c r="I46" s="33">
        <v>3.7743501763199991</v>
      </c>
      <c r="J46" s="32">
        <v>24.708322467630005</v>
      </c>
      <c r="L46" s="33">
        <v>12.286736668589999</v>
      </c>
      <c r="M46" s="33">
        <v>6.0602272455000001</v>
      </c>
      <c r="N46" s="33">
        <v>2.47796411707</v>
      </c>
      <c r="O46" s="32">
        <v>20.824928031159999</v>
      </c>
      <c r="Q46" s="33">
        <v>16.95978054111</v>
      </c>
      <c r="R46" s="33">
        <v>13.241266594619999</v>
      </c>
      <c r="S46" s="33">
        <v>7.6582963031399993</v>
      </c>
      <c r="T46" s="32">
        <v>37.859343438869999</v>
      </c>
      <c r="V46" s="33">
        <v>48.93609197725003</v>
      </c>
      <c r="W46" s="33">
        <v>56.685010690629973</v>
      </c>
      <c r="X46" s="33">
        <v>23.838192313859988</v>
      </c>
      <c r="Y46" s="32">
        <v>129.45929498173999</v>
      </c>
    </row>
    <row r="47" spans="1:25" ht="15" x14ac:dyDescent="0.25">
      <c r="A47" s="10">
        <v>2024</v>
      </c>
      <c r="B47" s="31">
        <v>22.886080180589996</v>
      </c>
      <c r="C47" s="31">
        <v>8.7547591859500002</v>
      </c>
      <c r="D47" s="31">
        <v>5.0251732377700007</v>
      </c>
      <c r="E47" s="30">
        <v>36.666012604309998</v>
      </c>
      <c r="G47" s="31">
        <v>6.053045630429998</v>
      </c>
      <c r="H47" s="31">
        <v>10.262656425910004</v>
      </c>
      <c r="I47" s="31">
        <v>3.4388468070600005</v>
      </c>
      <c r="J47" s="30">
        <v>19.7545488634</v>
      </c>
      <c r="L47" s="31">
        <v>7.3729029589600001</v>
      </c>
      <c r="M47" s="31">
        <v>5.1397148900000014</v>
      </c>
      <c r="N47" s="31">
        <v>2.9391098719600004</v>
      </c>
      <c r="O47" s="30">
        <v>15.451727720920001</v>
      </c>
      <c r="Q47" s="31">
        <v>9.2556049307900015</v>
      </c>
      <c r="R47" s="31">
        <v>12.122600766900002</v>
      </c>
      <c r="S47" s="31">
        <v>5.4888234701500007</v>
      </c>
      <c r="T47" s="30">
        <v>26.867029167840002</v>
      </c>
      <c r="V47" s="31">
        <v>23.592836998720006</v>
      </c>
      <c r="W47" s="31">
        <v>55.451195690319992</v>
      </c>
      <c r="X47" s="31">
        <v>23.703033868630001</v>
      </c>
      <c r="Y47" s="30">
        <v>102.74706655767</v>
      </c>
    </row>
    <row r="48" spans="1:25" x14ac:dyDescent="0.2">
      <c r="A48" s="16">
        <v>2025</v>
      </c>
      <c r="B48" s="29">
        <v>29.204301826170006</v>
      </c>
      <c r="C48" s="29">
        <v>5.9686426293700006</v>
      </c>
      <c r="D48" s="29">
        <v>5.1820316485300006</v>
      </c>
      <c r="E48" s="29">
        <v>40.354976104070005</v>
      </c>
      <c r="G48" s="29">
        <v>3.7259958773799995</v>
      </c>
      <c r="H48" s="29">
        <v>9.842927163569998</v>
      </c>
      <c r="I48" s="29">
        <v>3.5810833991900006</v>
      </c>
      <c r="J48" s="29">
        <v>17.150006440139997</v>
      </c>
      <c r="L48" s="29">
        <v>6.54155068682</v>
      </c>
      <c r="M48" s="29">
        <v>5.4374610127500009</v>
      </c>
      <c r="N48" s="29">
        <v>3.859162068469999</v>
      </c>
      <c r="O48" s="29">
        <v>15.838173768040001</v>
      </c>
      <c r="Q48" s="29">
        <v>10.206262219520001</v>
      </c>
      <c r="R48" s="29">
        <v>14.042537261810004</v>
      </c>
      <c r="S48" s="29">
        <v>5.0904871646000007</v>
      </c>
      <c r="T48" s="29">
        <v>29.339286645930002</v>
      </c>
      <c r="V48" s="29">
        <v>20.840162796089995</v>
      </c>
      <c r="W48" s="29">
        <v>43.659286965039975</v>
      </c>
      <c r="X48" s="29">
        <v>22.130559575189995</v>
      </c>
      <c r="Y48" s="29">
        <v>86.630009336319958</v>
      </c>
    </row>
    <row r="49" spans="1:25" x14ac:dyDescent="0.2">
      <c r="A49" s="16">
        <v>2026</v>
      </c>
      <c r="B49" s="29">
        <v>34.192406634370002</v>
      </c>
      <c r="C49" s="29">
        <v>5.5450153987399995</v>
      </c>
      <c r="D49" s="29">
        <v>5.9604697544900009</v>
      </c>
      <c r="E49" s="29">
        <v>45.6978917876</v>
      </c>
      <c r="G49" s="29">
        <v>4.5971261271400001</v>
      </c>
      <c r="H49" s="29">
        <v>8.8974483083499987</v>
      </c>
      <c r="I49" s="29">
        <v>3.1526466111800002</v>
      </c>
      <c r="J49" s="29">
        <v>16.647221046669998</v>
      </c>
      <c r="L49" s="29">
        <v>9.4191816224300009</v>
      </c>
      <c r="M49" s="29">
        <v>5.4841454684599995</v>
      </c>
      <c r="N49" s="29">
        <v>3.5878237661200005</v>
      </c>
      <c r="O49" s="29">
        <v>18.491150857010002</v>
      </c>
      <c r="Q49" s="29">
        <v>12.60099679739</v>
      </c>
      <c r="R49" s="29">
        <v>12.071236887549999</v>
      </c>
      <c r="S49" s="29">
        <v>6.6449068874799986</v>
      </c>
      <c r="T49" s="29">
        <v>31.317140572419994</v>
      </c>
      <c r="V49" s="29">
        <v>26.814486329769988</v>
      </c>
      <c r="W49" s="29">
        <v>45.344884505820033</v>
      </c>
      <c r="X49" s="29">
        <v>21.464622555619982</v>
      </c>
      <c r="Y49" s="29">
        <v>93.623993391210007</v>
      </c>
    </row>
    <row r="50" spans="1:25" x14ac:dyDescent="0.2">
      <c r="A50" s="16">
        <v>2027</v>
      </c>
      <c r="B50" s="29">
        <v>32.823776921979999</v>
      </c>
      <c r="C50" s="29">
        <v>7.659516170009999</v>
      </c>
      <c r="D50" s="29">
        <v>6.4454861965900001</v>
      </c>
      <c r="E50" s="29">
        <v>46.928779288580003</v>
      </c>
      <c r="G50" s="29">
        <v>7.6587241104900006</v>
      </c>
      <c r="H50" s="29">
        <v>7.6039368832099985</v>
      </c>
      <c r="I50" s="29">
        <v>3.0165749427399997</v>
      </c>
      <c r="J50" s="29">
        <v>18.279235936439999</v>
      </c>
      <c r="L50" s="29">
        <v>10.689725732389999</v>
      </c>
      <c r="M50" s="29">
        <v>4.9447685119300013</v>
      </c>
      <c r="N50" s="29">
        <v>3.40437917156</v>
      </c>
      <c r="O50" s="29">
        <v>19.038873415879998</v>
      </c>
      <c r="Q50" s="29">
        <v>14.3483647735</v>
      </c>
      <c r="R50" s="29">
        <v>11.25055888794</v>
      </c>
      <c r="S50" s="29">
        <v>6.9623110433299988</v>
      </c>
      <c r="T50" s="29">
        <v>32.561234704770001</v>
      </c>
      <c r="V50" s="29">
        <v>36.411229846239998</v>
      </c>
      <c r="W50" s="29">
        <v>42.021941772429955</v>
      </c>
      <c r="X50" s="29">
        <v>21.227634484740001</v>
      </c>
      <c r="Y50" s="29">
        <v>99.660806103409953</v>
      </c>
    </row>
    <row r="51" spans="1:25" x14ac:dyDescent="0.2">
      <c r="B51" s="36"/>
    </row>
    <row r="52" spans="1:25" x14ac:dyDescent="0.2">
      <c r="B52" s="36"/>
    </row>
    <row r="53" spans="1:25" ht="18" x14ac:dyDescent="0.25">
      <c r="B53" s="57" t="s">
        <v>39</v>
      </c>
      <c r="C53" s="57"/>
      <c r="D53" s="57"/>
      <c r="E53" s="57"/>
      <c r="G53" s="57" t="s">
        <v>40</v>
      </c>
      <c r="H53" s="57"/>
      <c r="I53" s="57"/>
      <c r="J53" s="57"/>
      <c r="L53" s="57" t="s">
        <v>41</v>
      </c>
      <c r="M53" s="57"/>
      <c r="N53" s="57"/>
      <c r="O53" s="57"/>
      <c r="Q53" s="57" t="s">
        <v>42</v>
      </c>
      <c r="R53" s="57"/>
      <c r="S53" s="57"/>
      <c r="T53" s="57"/>
      <c r="V53" s="57" t="s">
        <v>43</v>
      </c>
      <c r="W53" s="57"/>
      <c r="X53" s="57"/>
      <c r="Y53" s="57"/>
    </row>
    <row r="54" spans="1:25" ht="10.5" customHeight="1" x14ac:dyDescent="0.3">
      <c r="B54" s="28"/>
      <c r="C54" s="28"/>
      <c r="D54" s="28"/>
      <c r="E54" s="28"/>
      <c r="G54" s="28"/>
      <c r="H54" s="28"/>
      <c r="I54" s="28"/>
      <c r="J54" s="28"/>
      <c r="L54" s="28"/>
      <c r="M54" s="28"/>
      <c r="N54" s="28"/>
      <c r="O54" s="28"/>
      <c r="Q54" s="28"/>
      <c r="R54" s="28"/>
      <c r="S54" s="28"/>
      <c r="T54" s="28"/>
      <c r="V54" s="28"/>
      <c r="W54" s="28"/>
      <c r="X54" s="28"/>
      <c r="Y54" s="28"/>
    </row>
    <row r="55" spans="1:25" ht="15" x14ac:dyDescent="0.25">
      <c r="B55" s="26" t="s">
        <v>8</v>
      </c>
      <c r="C55" s="26" t="s">
        <v>9</v>
      </c>
      <c r="D55" s="26" t="s">
        <v>10</v>
      </c>
      <c r="E55" s="26" t="s">
        <v>27</v>
      </c>
      <c r="G55" s="26" t="s">
        <v>8</v>
      </c>
      <c r="H55" s="26" t="s">
        <v>9</v>
      </c>
      <c r="I55" s="26" t="s">
        <v>10</v>
      </c>
      <c r="J55" s="26" t="s">
        <v>27</v>
      </c>
      <c r="L55" s="26" t="s">
        <v>8</v>
      </c>
      <c r="M55" s="26" t="s">
        <v>9</v>
      </c>
      <c r="N55" s="26" t="s">
        <v>10</v>
      </c>
      <c r="O55" s="26" t="s">
        <v>27</v>
      </c>
      <c r="Q55" s="26" t="s">
        <v>8</v>
      </c>
      <c r="R55" s="26" t="s">
        <v>9</v>
      </c>
      <c r="S55" s="26" t="s">
        <v>10</v>
      </c>
      <c r="T55" s="26" t="s">
        <v>27</v>
      </c>
      <c r="V55" s="26" t="s">
        <v>8</v>
      </c>
      <c r="W55" s="26" t="s">
        <v>9</v>
      </c>
      <c r="X55" s="26" t="s">
        <v>10</v>
      </c>
      <c r="Y55" s="26" t="s">
        <v>27</v>
      </c>
    </row>
    <row r="56" spans="1:25" x14ac:dyDescent="0.2">
      <c r="A56">
        <v>2008</v>
      </c>
      <c r="B56" s="15"/>
      <c r="C56" s="15"/>
      <c r="D56" s="15"/>
      <c r="E56" s="15"/>
      <c r="G56" s="15"/>
      <c r="H56" s="15"/>
      <c r="I56" s="15"/>
      <c r="J56" s="15"/>
      <c r="L56" s="15"/>
      <c r="M56" s="15"/>
      <c r="N56" s="15"/>
      <c r="O56" s="15"/>
      <c r="Q56" s="15"/>
      <c r="R56" s="15"/>
      <c r="S56" s="15"/>
      <c r="T56" s="15"/>
      <c r="V56" s="15"/>
      <c r="W56" s="15"/>
      <c r="X56" s="15"/>
      <c r="Y56" s="15"/>
    </row>
    <row r="57" spans="1:25" x14ac:dyDescent="0.2">
      <c r="A57">
        <v>2009</v>
      </c>
      <c r="B57" s="6">
        <f t="shared" ref="B57:E57" si="0">+B32/B31-1</f>
        <v>-0.19790199539936715</v>
      </c>
      <c r="C57" s="6">
        <f t="shared" si="0"/>
        <v>-3.8761387229469979E-2</v>
      </c>
      <c r="D57" s="6">
        <f t="shared" si="0"/>
        <v>-0.25146706963866572</v>
      </c>
      <c r="E57" s="6">
        <f t="shared" si="0"/>
        <v>-0.16103197820233439</v>
      </c>
      <c r="G57" s="6">
        <f t="shared" ref="G57:J57" si="1">+G32/G31-1</f>
        <v>2.9337024207245266E-2</v>
      </c>
      <c r="H57" s="6">
        <f t="shared" si="1"/>
        <v>0.14209729495989665</v>
      </c>
      <c r="I57" s="6">
        <f t="shared" si="1"/>
        <v>0.34828055630380628</v>
      </c>
      <c r="J57" s="6">
        <f t="shared" si="1"/>
        <v>0.14172590703878862</v>
      </c>
      <c r="L57" s="6">
        <f t="shared" ref="L57:O57" si="2">+L32/L31-1</f>
        <v>4.2766966156902786E-2</v>
      </c>
      <c r="M57" s="6">
        <f t="shared" si="2"/>
        <v>0.27283831595339314</v>
      </c>
      <c r="N57" s="6">
        <f t="shared" si="2"/>
        <v>0.36106145827723712</v>
      </c>
      <c r="O57" s="6">
        <f t="shared" si="2"/>
        <v>0.19680024403133944</v>
      </c>
      <c r="Q57" s="6">
        <f t="shared" ref="Q57:T57" si="3">+Q32/Q31-1</f>
        <v>-0.36251426452362601</v>
      </c>
      <c r="R57" s="6">
        <f t="shared" si="3"/>
        <v>-7.9455315361677936E-2</v>
      </c>
      <c r="S57" s="6">
        <f t="shared" si="3"/>
        <v>-0.37855199940128503</v>
      </c>
      <c r="T57" s="6">
        <f t="shared" si="3"/>
        <v>-0.24399737537792909</v>
      </c>
      <c r="V57" s="6">
        <f t="shared" ref="V57:Y74" si="4">+V32/V31-1</f>
        <v>-0.20766056198171723</v>
      </c>
      <c r="W57" s="6">
        <f t="shared" si="4"/>
        <v>-0.13883878019886797</v>
      </c>
      <c r="X57" s="6">
        <f t="shared" si="4"/>
        <v>0.13362641028856093</v>
      </c>
      <c r="Y57" s="6">
        <f t="shared" si="4"/>
        <v>-0.10202782546987499</v>
      </c>
    </row>
    <row r="58" spans="1:25" x14ac:dyDescent="0.2">
      <c r="A58">
        <v>2010</v>
      </c>
      <c r="B58" s="6">
        <f t="shared" ref="B58:E58" si="5">+B33/B32-1</f>
        <v>0.11416747245289871</v>
      </c>
      <c r="C58" s="6">
        <f t="shared" si="5"/>
        <v>-0.33603200619782625</v>
      </c>
      <c r="D58" s="6">
        <f t="shared" si="5"/>
        <v>-3.5590532360174731E-2</v>
      </c>
      <c r="E58" s="6">
        <f t="shared" si="5"/>
        <v>-4.116864205586579E-2</v>
      </c>
      <c r="G58" s="6">
        <f t="shared" ref="G58:J58" si="6">+G33/G32-1</f>
        <v>4.4783133164244093E-2</v>
      </c>
      <c r="H58" s="6">
        <f t="shared" si="6"/>
        <v>0.44129544045172753</v>
      </c>
      <c r="I58" s="6">
        <f t="shared" si="6"/>
        <v>0.26042351537931974</v>
      </c>
      <c r="J58" s="6">
        <f t="shared" si="6"/>
        <v>0.2577558274327485</v>
      </c>
      <c r="L58" s="6">
        <f t="shared" ref="L58:O58" si="7">+L33/L32-1</f>
        <v>-0.11269617926404951</v>
      </c>
      <c r="M58" s="6">
        <f t="shared" si="7"/>
        <v>-0.27484549132623903</v>
      </c>
      <c r="N58" s="6">
        <f t="shared" si="7"/>
        <v>0.14703381641924418</v>
      </c>
      <c r="O58" s="6">
        <f t="shared" si="7"/>
        <v>-0.18120625004002699</v>
      </c>
      <c r="Q58" s="6">
        <f t="shared" ref="Q58:T58" si="8">+Q33/Q32-1</f>
        <v>0.35225717555566005</v>
      </c>
      <c r="R58" s="6">
        <f t="shared" si="8"/>
        <v>-0.1006785795190519</v>
      </c>
      <c r="S58" s="6">
        <f t="shared" si="8"/>
        <v>0.29820486282009995</v>
      </c>
      <c r="T58" s="6">
        <f t="shared" si="8"/>
        <v>0.10995702683492081</v>
      </c>
      <c r="V58" s="6">
        <f t="shared" si="4"/>
        <v>7.3804920210253755E-2</v>
      </c>
      <c r="W58" s="6">
        <f t="shared" si="4"/>
        <v>-0.15943440366710959</v>
      </c>
      <c r="X58" s="6">
        <f t="shared" si="4"/>
        <v>4.8631062285844351E-2</v>
      </c>
      <c r="Y58" s="6">
        <f t="shared" si="4"/>
        <v>-6.104603435353273E-2</v>
      </c>
    </row>
    <row r="59" spans="1:25" x14ac:dyDescent="0.2">
      <c r="A59">
        <v>2011</v>
      </c>
      <c r="B59" s="6">
        <f t="shared" ref="B59:E59" si="9">+B34/B33-1</f>
        <v>0.24922906953227431</v>
      </c>
      <c r="C59" s="6">
        <f t="shared" si="9"/>
        <v>0.43396813152071956</v>
      </c>
      <c r="D59" s="6">
        <f t="shared" si="9"/>
        <v>0.94595953996527005</v>
      </c>
      <c r="E59" s="6">
        <f t="shared" si="9"/>
        <v>0.36186199731822444</v>
      </c>
      <c r="G59" s="6">
        <f t="shared" ref="G59:J59" si="10">+G34/G33-1</f>
        <v>0.16820667041704485</v>
      </c>
      <c r="H59" s="6">
        <f t="shared" si="10"/>
        <v>0.15343141325956067</v>
      </c>
      <c r="I59" s="6">
        <f t="shared" si="10"/>
        <v>0.17275836552121282</v>
      </c>
      <c r="J59" s="6">
        <f t="shared" si="10"/>
        <v>0.16253176475063968</v>
      </c>
      <c r="L59" s="6">
        <f t="shared" ref="L59:O59" si="11">+L34/L33-1</f>
        <v>0.44611381374118153</v>
      </c>
      <c r="M59" s="6">
        <f t="shared" si="11"/>
        <v>-0.38802242028481126</v>
      </c>
      <c r="N59" s="6">
        <f t="shared" si="11"/>
        <v>0.24716373403671188</v>
      </c>
      <c r="O59" s="6">
        <f t="shared" si="11"/>
        <v>-1.2199920450259305E-2</v>
      </c>
      <c r="Q59" s="6">
        <f t="shared" ref="Q59:T59" si="12">+Q34/Q33-1</f>
        <v>0.47846732691580263</v>
      </c>
      <c r="R59" s="6">
        <f t="shared" si="12"/>
        <v>3.380926053952038E-2</v>
      </c>
      <c r="S59" s="6">
        <f t="shared" si="12"/>
        <v>0.48134328386818925</v>
      </c>
      <c r="T59" s="6">
        <f t="shared" si="12"/>
        <v>0.29146638804243286</v>
      </c>
      <c r="V59" s="6">
        <f t="shared" si="4"/>
        <v>0.48587638764736041</v>
      </c>
      <c r="W59" s="6">
        <f t="shared" si="4"/>
        <v>0.16945203234708939</v>
      </c>
      <c r="X59" s="6">
        <f t="shared" si="4"/>
        <v>-5.9381497171531183E-3</v>
      </c>
      <c r="Y59" s="6">
        <f t="shared" si="4"/>
        <v>0.19540614645371512</v>
      </c>
    </row>
    <row r="60" spans="1:25" x14ac:dyDescent="0.2">
      <c r="A60">
        <v>2012</v>
      </c>
      <c r="B60" s="6">
        <f t="shared" ref="B60:E60" si="13">+B35/B34-1</f>
        <v>0.12537120280012903</v>
      </c>
      <c r="C60" s="6">
        <f t="shared" si="13"/>
        <v>0.79223510556761711</v>
      </c>
      <c r="D60" s="6">
        <f t="shared" si="13"/>
        <v>2.984728344407328E-3</v>
      </c>
      <c r="E60" s="6">
        <f t="shared" si="13"/>
        <v>0.25800808540933162</v>
      </c>
      <c r="G60" s="6">
        <f t="shared" ref="G60:J60" si="14">+G35/G34-1</f>
        <v>0.27651218568175717</v>
      </c>
      <c r="H60" s="6">
        <f t="shared" si="14"/>
        <v>0.11055951820099286</v>
      </c>
      <c r="I60" s="6">
        <f t="shared" si="14"/>
        <v>-0.3691117342076039</v>
      </c>
      <c r="J60" s="6">
        <f t="shared" si="14"/>
        <v>3.8575990883296551E-2</v>
      </c>
      <c r="L60" s="6">
        <f t="shared" ref="L60:O60" si="15">+L35/L34-1</f>
        <v>0.13593923274383246</v>
      </c>
      <c r="M60" s="6">
        <f t="shared" si="15"/>
        <v>0.10408589866039897</v>
      </c>
      <c r="N60" s="6">
        <f t="shared" si="15"/>
        <v>-2.4216497990634522E-2</v>
      </c>
      <c r="O60" s="6">
        <f t="shared" si="15"/>
        <v>9.7431806721974157E-2</v>
      </c>
      <c r="Q60" s="6">
        <f t="shared" ref="Q60:T60" si="16">+Q35/Q34-1</f>
        <v>0.22006610985337449</v>
      </c>
      <c r="R60" s="6">
        <f t="shared" si="16"/>
        <v>0.24533165691050551</v>
      </c>
      <c r="S60" s="6">
        <f t="shared" si="16"/>
        <v>0.2582051347701888</v>
      </c>
      <c r="T60" s="6">
        <f t="shared" si="16"/>
        <v>0.23491510895636547</v>
      </c>
      <c r="V60" s="6">
        <f t="shared" si="4"/>
        <v>0.14357728353466204</v>
      </c>
      <c r="W60" s="6">
        <f t="shared" si="4"/>
        <v>0.24068155739261332</v>
      </c>
      <c r="X60" s="6">
        <f t="shared" si="4"/>
        <v>3.0882176090317071E-2</v>
      </c>
      <c r="Y60" s="6">
        <f t="shared" si="4"/>
        <v>0.16493934923820852</v>
      </c>
    </row>
    <row r="61" spans="1:25" x14ac:dyDescent="0.2">
      <c r="A61">
        <v>2013</v>
      </c>
      <c r="B61" s="6">
        <f t="shared" ref="B61:E61" si="17">+B36/B35-1</f>
        <v>0.22624992709902347</v>
      </c>
      <c r="C61" s="6">
        <f t="shared" si="17"/>
        <v>0.1094906583343378</v>
      </c>
      <c r="D61" s="6">
        <f t="shared" si="17"/>
        <v>-0.13318439649777913</v>
      </c>
      <c r="E61" s="6">
        <f t="shared" si="17"/>
        <v>0.14574269356432312</v>
      </c>
      <c r="G61" s="6">
        <f t="shared" ref="G61:J61" si="18">+G36/G35-1</f>
        <v>3.013372184054397E-2</v>
      </c>
      <c r="H61" s="6">
        <f t="shared" si="18"/>
        <v>-6.1158626111074699E-2</v>
      </c>
      <c r="I61" s="6">
        <f t="shared" si="18"/>
        <v>6.4566182612123102E-2</v>
      </c>
      <c r="J61" s="6">
        <f t="shared" si="18"/>
        <v>-9.2410022172306761E-3</v>
      </c>
      <c r="L61" s="6">
        <f t="shared" ref="L61:O61" si="19">+L36/L35-1</f>
        <v>-0.13229104209166009</v>
      </c>
      <c r="M61" s="6">
        <f t="shared" si="19"/>
        <v>6.852748930463326E-2</v>
      </c>
      <c r="N61" s="6">
        <f t="shared" si="19"/>
        <v>0.44667077335668659</v>
      </c>
      <c r="O61" s="6">
        <f t="shared" si="19"/>
        <v>2.3341260361062988E-2</v>
      </c>
      <c r="Q61" s="6">
        <f t="shared" ref="Q61:T61" si="20">+Q36/Q35-1</f>
        <v>-0.13307574939191158</v>
      </c>
      <c r="R61" s="6">
        <f t="shared" si="20"/>
        <v>0.10694983403244818</v>
      </c>
      <c r="S61" s="6">
        <f t="shared" si="20"/>
        <v>-9.7016615913369519E-2</v>
      </c>
      <c r="T61" s="6">
        <f t="shared" si="20"/>
        <v>-4.5316680775848273E-2</v>
      </c>
      <c r="V61" s="6">
        <f t="shared" si="4"/>
        <v>6.3009686989656366E-2</v>
      </c>
      <c r="W61" s="6">
        <f t="shared" si="4"/>
        <v>-9.0949630106511692E-2</v>
      </c>
      <c r="X61" s="6">
        <f t="shared" si="4"/>
        <v>2.5297283688531236E-2</v>
      </c>
      <c r="Y61" s="6">
        <f t="shared" si="4"/>
        <v>-2.3800012116142799E-2</v>
      </c>
    </row>
    <row r="62" spans="1:25" x14ac:dyDescent="0.2">
      <c r="A62">
        <v>2014</v>
      </c>
      <c r="B62" s="6">
        <f t="shared" ref="B62:E62" si="21">+B37/B36-1</f>
        <v>0.20037542916584483</v>
      </c>
      <c r="C62" s="6">
        <f t="shared" si="21"/>
        <v>-0.25370924963319941</v>
      </c>
      <c r="D62" s="6">
        <f t="shared" si="21"/>
        <v>0.69288212506795066</v>
      </c>
      <c r="E62" s="6">
        <f t="shared" si="21"/>
        <v>0.10301092400352663</v>
      </c>
      <c r="G62" s="6">
        <f t="shared" ref="G62:J62" si="22">+G37/G36-1</f>
        <v>0.24834099267332577</v>
      </c>
      <c r="H62" s="6">
        <f t="shared" si="22"/>
        <v>-0.37276301769473685</v>
      </c>
      <c r="I62" s="6">
        <f t="shared" si="22"/>
        <v>0.40881535242295364</v>
      </c>
      <c r="J62" s="6">
        <f t="shared" si="22"/>
        <v>-1.3062571724422378E-2</v>
      </c>
      <c r="L62" s="6">
        <f t="shared" ref="L62:O62" si="23">+L37/L36-1</f>
        <v>0.34184481846398218</v>
      </c>
      <c r="M62" s="6">
        <f t="shared" si="23"/>
        <v>-1.6854441747519822E-2</v>
      </c>
      <c r="N62" s="6">
        <f t="shared" si="23"/>
        <v>-1.9249603029131146E-3</v>
      </c>
      <c r="O62" s="6">
        <f t="shared" si="23"/>
        <v>0.14495842308785933</v>
      </c>
      <c r="Q62" s="6">
        <f t="shared" ref="Q62:T62" si="24">+Q37/Q36-1</f>
        <v>0.15826364859292941</v>
      </c>
      <c r="R62" s="6">
        <f t="shared" si="24"/>
        <v>-5.9540912150915282E-2</v>
      </c>
      <c r="S62" s="6">
        <f t="shared" si="24"/>
        <v>9.875571277955264E-2</v>
      </c>
      <c r="T62" s="6">
        <f t="shared" si="24"/>
        <v>6.282826121152163E-2</v>
      </c>
      <c r="V62" s="6">
        <f t="shared" si="4"/>
        <v>0.18932509618712379</v>
      </c>
      <c r="W62" s="6">
        <f t="shared" si="4"/>
        <v>9.9514401890546722E-2</v>
      </c>
      <c r="X62" s="6">
        <f t="shared" si="4"/>
        <v>0.12231640827163703</v>
      </c>
      <c r="Y62" s="6">
        <f t="shared" si="4"/>
        <v>0.13215333575015475</v>
      </c>
    </row>
    <row r="63" spans="1:25" x14ac:dyDescent="0.2">
      <c r="A63">
        <v>2015</v>
      </c>
      <c r="B63" s="6">
        <f t="shared" ref="B63:E63" si="25">+B38/B37-1</f>
        <v>0.10700985802637852</v>
      </c>
      <c r="C63" s="6">
        <f t="shared" si="25"/>
        <v>0.11560094503784035</v>
      </c>
      <c r="D63" s="6">
        <f t="shared" si="25"/>
        <v>0.32100778730173429</v>
      </c>
      <c r="E63" s="6">
        <f t="shared" si="25"/>
        <v>0.13845251894264399</v>
      </c>
      <c r="G63" s="6">
        <f t="shared" ref="G63:J63" si="26">+G38/G37-1</f>
        <v>0.41972982261457847</v>
      </c>
      <c r="H63" s="6">
        <f t="shared" si="26"/>
        <v>-0.17364061022379973</v>
      </c>
      <c r="I63" s="6">
        <f t="shared" si="26"/>
        <v>2.8973915775276859E-2</v>
      </c>
      <c r="J63" s="6">
        <f t="shared" si="26"/>
        <v>0.15365644553480884</v>
      </c>
      <c r="L63" s="6">
        <f t="shared" ref="L63:O63" si="27">+L38/L37-1</f>
        <v>0.40452777624314717</v>
      </c>
      <c r="M63" s="6">
        <f t="shared" si="27"/>
        <v>-9.7774612016040541E-2</v>
      </c>
      <c r="N63" s="6">
        <f t="shared" si="27"/>
        <v>0.31271420828176333</v>
      </c>
      <c r="O63" s="6">
        <f t="shared" si="27"/>
        <v>0.24188162637012089</v>
      </c>
      <c r="Q63" s="6">
        <f t="shared" ref="Q63:T63" si="28">+Q38/Q37-1</f>
        <v>0.28149545483594784</v>
      </c>
      <c r="R63" s="6">
        <f t="shared" si="28"/>
        <v>-0.15526123101182987</v>
      </c>
      <c r="S63" s="6">
        <f t="shared" si="28"/>
        <v>0.49916530023652972</v>
      </c>
      <c r="T63" s="6">
        <f t="shared" si="28"/>
        <v>0.16499041656867908</v>
      </c>
      <c r="V63" s="6">
        <f t="shared" si="4"/>
        <v>0.53201947017706885</v>
      </c>
      <c r="W63" s="6">
        <f t="shared" si="4"/>
        <v>4.7181361027187174E-2</v>
      </c>
      <c r="X63" s="6">
        <f t="shared" si="4"/>
        <v>0.27116006312152963</v>
      </c>
      <c r="Y63" s="6">
        <f t="shared" si="4"/>
        <v>0.25182754628350401</v>
      </c>
    </row>
    <row r="64" spans="1:25" x14ac:dyDescent="0.2">
      <c r="A64">
        <v>2016</v>
      </c>
      <c r="B64" s="6">
        <f t="shared" ref="B64:E64" si="29">+B39/B38-1</f>
        <v>0.23655438279688346</v>
      </c>
      <c r="C64" s="6">
        <f t="shared" si="29"/>
        <v>-1.527784886812078E-2</v>
      </c>
      <c r="D64" s="6">
        <f t="shared" si="29"/>
        <v>7.5174741008389612E-2</v>
      </c>
      <c r="E64" s="6">
        <f t="shared" si="29"/>
        <v>0.15849165141336563</v>
      </c>
      <c r="G64" s="6">
        <f t="shared" ref="G64:J64" si="30">+G39/G38-1</f>
        <v>0.18593512007637769</v>
      </c>
      <c r="H64" s="6">
        <f t="shared" si="30"/>
        <v>0.3378451982049373</v>
      </c>
      <c r="I64" s="6">
        <f t="shared" si="30"/>
        <v>-2.0189017051495339E-2</v>
      </c>
      <c r="J64" s="6">
        <f t="shared" si="30"/>
        <v>0.17496739155218966</v>
      </c>
      <c r="L64" s="6">
        <f t="shared" ref="L64:O64" si="31">+L39/L38-1</f>
        <v>0.41654473419370786</v>
      </c>
      <c r="M64" s="6">
        <f t="shared" si="31"/>
        <v>0.19608200836226564</v>
      </c>
      <c r="N64" s="6">
        <f t="shared" si="31"/>
        <v>-2.401064359793792E-2</v>
      </c>
      <c r="O64" s="6">
        <f t="shared" si="31"/>
        <v>0.28011615306658433</v>
      </c>
      <c r="Q64" s="6">
        <f t="shared" ref="Q64:T64" si="32">+Q39/Q38-1</f>
        <v>0.36570246341074975</v>
      </c>
      <c r="R64" s="6">
        <f t="shared" si="32"/>
        <v>0.18606531189101871</v>
      </c>
      <c r="S64" s="6">
        <f t="shared" si="32"/>
        <v>-2.0049742761037326E-2</v>
      </c>
      <c r="T64" s="6">
        <f t="shared" si="32"/>
        <v>0.23822219670544253</v>
      </c>
      <c r="V64" s="6">
        <f t="shared" si="4"/>
        <v>0.58771875885991176</v>
      </c>
      <c r="W64" s="6">
        <f t="shared" si="4"/>
        <v>9.273055602468161E-2</v>
      </c>
      <c r="X64" s="6">
        <f t="shared" si="4"/>
        <v>0.19634451545682996</v>
      </c>
      <c r="Y64" s="6">
        <f t="shared" si="4"/>
        <v>0.31192567518984893</v>
      </c>
    </row>
    <row r="65" spans="1:25" x14ac:dyDescent="0.2">
      <c r="A65">
        <v>2017</v>
      </c>
      <c r="B65" s="6">
        <f t="shared" ref="B65:E65" si="33">+B40/B39-1</f>
        <v>0.20228507672493024</v>
      </c>
      <c r="C65" s="6">
        <f t="shared" si="33"/>
        <v>0.1936934893974358</v>
      </c>
      <c r="D65" s="6">
        <f t="shared" si="33"/>
        <v>0.20658953908012956</v>
      </c>
      <c r="E65" s="6">
        <f t="shared" si="33"/>
        <v>0.20141492221704982</v>
      </c>
      <c r="G65" s="6">
        <f t="shared" ref="G65:J65" si="34">+G40/G39-1</f>
        <v>0.35875168460944362</v>
      </c>
      <c r="H65" s="6">
        <f t="shared" si="34"/>
        <v>0.63633434585570958</v>
      </c>
      <c r="I65" s="6">
        <f t="shared" si="34"/>
        <v>0.34493669921529291</v>
      </c>
      <c r="J65" s="6">
        <f t="shared" si="34"/>
        <v>0.42299508786076978</v>
      </c>
      <c r="L65" s="6">
        <f t="shared" ref="L65:O65" si="35">+L40/L39-1</f>
        <v>0.1895152741054662</v>
      </c>
      <c r="M65" s="6">
        <f t="shared" si="35"/>
        <v>0.3536807310077148</v>
      </c>
      <c r="N65" s="6">
        <f t="shared" si="35"/>
        <v>0.18185789856428292</v>
      </c>
      <c r="O65" s="6">
        <f t="shared" si="35"/>
        <v>0.22045568402084847</v>
      </c>
      <c r="Q65" s="6">
        <f t="shared" ref="Q65:T65" si="36">+Q40/Q39-1</f>
        <v>0.3163284842342553</v>
      </c>
      <c r="R65" s="6">
        <f t="shared" si="36"/>
        <v>0.58234986382688159</v>
      </c>
      <c r="S65" s="6">
        <f t="shared" si="36"/>
        <v>0.16604068000904681</v>
      </c>
      <c r="T65" s="6">
        <f t="shared" si="36"/>
        <v>0.35554206160892132</v>
      </c>
      <c r="V65" s="6">
        <f t="shared" si="4"/>
        <v>0.37256472954423714</v>
      </c>
      <c r="W65" s="6">
        <f t="shared" si="4"/>
        <v>9.0742594302347435E-2</v>
      </c>
      <c r="X65" s="6">
        <f t="shared" si="4"/>
        <v>0.14985112192615602</v>
      </c>
      <c r="Y65" s="6">
        <f t="shared" si="4"/>
        <v>0.23806425868164016</v>
      </c>
    </row>
    <row r="66" spans="1:25" x14ac:dyDescent="0.2">
      <c r="A66">
        <v>2018</v>
      </c>
      <c r="B66" s="6">
        <f t="shared" ref="B66:E66" si="37">+B41/B40-1</f>
        <v>-8.632876476943685E-2</v>
      </c>
      <c r="C66" s="6">
        <f t="shared" si="37"/>
        <v>-7.2024801595613197E-2</v>
      </c>
      <c r="D66" s="6">
        <f t="shared" si="37"/>
        <v>5.0876285037917413E-3</v>
      </c>
      <c r="E66" s="6">
        <f t="shared" si="37"/>
        <v>-7.0139317254698685E-2</v>
      </c>
      <c r="G66" s="6">
        <f t="shared" ref="G66:J66" si="38">+G41/G40-1</f>
        <v>6.6604197658495679E-2</v>
      </c>
      <c r="H66" s="6">
        <f t="shared" si="38"/>
        <v>-5.862736984285688E-2</v>
      </c>
      <c r="I66" s="6">
        <f t="shared" si="38"/>
        <v>9.4328712077589083E-2</v>
      </c>
      <c r="J66" s="6">
        <f t="shared" si="38"/>
        <v>3.6587168892094679E-2</v>
      </c>
      <c r="L66" s="6">
        <f t="shared" ref="L66:O66" si="39">+L41/L40-1</f>
        <v>0.13025477948761388</v>
      </c>
      <c r="M66" s="6">
        <f t="shared" si="39"/>
        <v>-0.14286896548283501</v>
      </c>
      <c r="N66" s="6">
        <f t="shared" si="39"/>
        <v>0.10746936539516194</v>
      </c>
      <c r="O66" s="6">
        <f t="shared" si="39"/>
        <v>6.7507259562610056E-2</v>
      </c>
      <c r="Q66" s="6">
        <f t="shared" ref="Q66:T66" si="40">+Q41/Q40-1</f>
        <v>0.25394586233110283</v>
      </c>
      <c r="R66" s="6">
        <f t="shared" si="40"/>
        <v>0.11169065013292379</v>
      </c>
      <c r="S66" s="6">
        <f t="shared" si="40"/>
        <v>0.22213837399524272</v>
      </c>
      <c r="T66" s="6">
        <f t="shared" si="40"/>
        <v>0.20907982175903661</v>
      </c>
      <c r="V66" s="6">
        <f t="shared" si="4"/>
        <v>-5.148825705661364E-2</v>
      </c>
      <c r="W66" s="6">
        <f t="shared" si="4"/>
        <v>8.6747215809082068E-2</v>
      </c>
      <c r="X66" s="6">
        <f t="shared" si="4"/>
        <v>0.23819818522379888</v>
      </c>
      <c r="Y66" s="6">
        <f t="shared" si="4"/>
        <v>4.0077835792481586E-2</v>
      </c>
    </row>
    <row r="67" spans="1:25" x14ac:dyDescent="0.2">
      <c r="A67">
        <v>2019</v>
      </c>
      <c r="B67" s="6">
        <f t="shared" ref="B67:E67" si="41">+B42/B41-1</f>
        <v>-0.22712056031702965</v>
      </c>
      <c r="C67" s="6">
        <f t="shared" si="41"/>
        <v>1.6183083394263553E-2</v>
      </c>
      <c r="D67" s="6">
        <f t="shared" si="41"/>
        <v>-2.4762429093556859E-2</v>
      </c>
      <c r="E67" s="6">
        <f t="shared" si="41"/>
        <v>-0.15191403147983495</v>
      </c>
      <c r="G67" s="6">
        <f t="shared" ref="G67:J67" si="42">+G42/G41-1</f>
        <v>-0.28254214343036654</v>
      </c>
      <c r="H67" s="6">
        <f t="shared" si="42"/>
        <v>-0.11218686670322853</v>
      </c>
      <c r="I67" s="6">
        <f t="shared" si="42"/>
        <v>0.15983606457276389</v>
      </c>
      <c r="J67" s="6">
        <f t="shared" si="42"/>
        <v>-0.16304038662173193</v>
      </c>
      <c r="L67" s="6">
        <f t="shared" ref="L67:O67" si="43">+L42/L41-1</f>
        <v>-2.4058662085146953E-2</v>
      </c>
      <c r="M67" s="6">
        <f t="shared" si="43"/>
        <v>-0.24467143000463476</v>
      </c>
      <c r="N67" s="6">
        <f t="shared" si="43"/>
        <v>9.9919175601654642E-2</v>
      </c>
      <c r="O67" s="6">
        <f t="shared" si="43"/>
        <v>-4.3068170218425461E-2</v>
      </c>
      <c r="Q67" s="6">
        <f t="shared" ref="Q67:T67" si="44">+Q42/Q41-1</f>
        <v>6.5960676817828023E-2</v>
      </c>
      <c r="R67" s="6">
        <f t="shared" si="44"/>
        <v>0.46143400864478723</v>
      </c>
      <c r="S67" s="6">
        <f t="shared" si="44"/>
        <v>0.24405934063294277</v>
      </c>
      <c r="T67" s="6">
        <f t="shared" si="44"/>
        <v>0.19493058078758363</v>
      </c>
      <c r="V67" s="6">
        <f t="shared" si="4"/>
        <v>-0.13961006608420601</v>
      </c>
      <c r="W67" s="6">
        <f t="shared" si="4"/>
        <v>0.1901101373798757</v>
      </c>
      <c r="X67" s="6">
        <f t="shared" si="4"/>
        <v>8.8963392489361359E-2</v>
      </c>
      <c r="Y67" s="6">
        <f t="shared" si="4"/>
        <v>7.7355130342229295E-3</v>
      </c>
    </row>
    <row r="68" spans="1:25" x14ac:dyDescent="0.2">
      <c r="A68">
        <v>2020</v>
      </c>
      <c r="B68" s="6">
        <f t="shared" ref="B68:E68" si="45">+B43/B42-1</f>
        <v>-3.0893059147399038E-2</v>
      </c>
      <c r="C68" s="6">
        <f t="shared" si="45"/>
        <v>-0.11730710108684805</v>
      </c>
      <c r="D68" s="6">
        <f t="shared" si="45"/>
        <v>-0.25041418197907095</v>
      </c>
      <c r="E68" s="6">
        <f t="shared" si="45"/>
        <v>-8.9817001027182819E-2</v>
      </c>
      <c r="G68" s="6">
        <f t="shared" ref="G68:J68" si="46">+G43/G42-1</f>
        <v>9.6646248768347709E-2</v>
      </c>
      <c r="H68" s="6">
        <f t="shared" si="46"/>
        <v>0.29916444912973938</v>
      </c>
      <c r="I68" s="6">
        <f t="shared" si="46"/>
        <v>-8.6683505475296019E-2</v>
      </c>
      <c r="J68" s="6">
        <f t="shared" si="46"/>
        <v>0.10641075480204676</v>
      </c>
      <c r="L68" s="6">
        <f t="shared" ref="L68:O68" si="47">+L43/L42-1</f>
        <v>-0.2654933490692718</v>
      </c>
      <c r="M68" s="6">
        <f t="shared" si="47"/>
        <v>0.53428444413776766</v>
      </c>
      <c r="N68" s="6">
        <f t="shared" si="47"/>
        <v>0.33575599567854164</v>
      </c>
      <c r="O68" s="6">
        <f t="shared" si="47"/>
        <v>-4.7013190629373702E-2</v>
      </c>
      <c r="Q68" s="6">
        <f t="shared" ref="Q68:T68" si="48">+Q43/Q42-1</f>
        <v>-0.11723632799739336</v>
      </c>
      <c r="R68" s="6">
        <f t="shared" si="48"/>
        <v>0.27441041370085317</v>
      </c>
      <c r="S68" s="6">
        <f t="shared" si="48"/>
        <v>0.33176927430889402</v>
      </c>
      <c r="T68" s="6">
        <f t="shared" si="48"/>
        <v>7.5801622745771624E-2</v>
      </c>
      <c r="V68" s="6">
        <f t="shared" ref="V68" si="49">+V43/V42-1</f>
        <v>3.3184012444685829E-2</v>
      </c>
      <c r="W68" s="6">
        <f t="shared" si="4"/>
        <v>1.3408109991907224E-2</v>
      </c>
      <c r="X68" s="6">
        <f t="shared" si="4"/>
        <v>4.3171795295296356E-2</v>
      </c>
      <c r="Y68" s="6">
        <f t="shared" si="4"/>
        <v>2.8521143297766116E-2</v>
      </c>
    </row>
    <row r="69" spans="1:25" x14ac:dyDescent="0.2">
      <c r="A69">
        <v>2021</v>
      </c>
      <c r="B69" s="6">
        <f t="shared" ref="B69:E69" si="50">+B44/B43-1</f>
        <v>0.22572479065840922</v>
      </c>
      <c r="C69" s="6">
        <f t="shared" si="50"/>
        <v>-0.20782529458031396</v>
      </c>
      <c r="D69" s="6">
        <f t="shared" si="50"/>
        <v>3.4931626658827319E-3</v>
      </c>
      <c r="E69" s="6">
        <f t="shared" si="50"/>
        <v>0.10375358925221989</v>
      </c>
      <c r="G69" s="6">
        <f t="shared" ref="G69:J69" si="51">+G44/G43-1</f>
        <v>0.43165407206367767</v>
      </c>
      <c r="H69" s="6">
        <f t="shared" si="51"/>
        <v>4.8697008498892025E-2</v>
      </c>
      <c r="I69" s="6">
        <f t="shared" si="51"/>
        <v>6.6416127175418227E-2</v>
      </c>
      <c r="J69" s="6">
        <f t="shared" si="51"/>
        <v>0.23953299284794549</v>
      </c>
      <c r="L69" s="6">
        <f t="shared" ref="L69:O69" si="52">+L44/L43-1</f>
        <v>0.3077594964568533</v>
      </c>
      <c r="M69" s="6">
        <f t="shared" si="52"/>
        <v>0.52651208871538979</v>
      </c>
      <c r="N69" s="6">
        <f t="shared" si="52"/>
        <v>0.39486499076200765</v>
      </c>
      <c r="O69" s="6">
        <f t="shared" si="52"/>
        <v>0.37823982505896314</v>
      </c>
      <c r="Q69" s="6">
        <f t="shared" ref="Q69:T69" si="53">+Q44/Q43-1</f>
        <v>-2.8912837091694343E-2</v>
      </c>
      <c r="R69" s="6">
        <f t="shared" si="53"/>
        <v>-0.30728198433928855</v>
      </c>
      <c r="S69" s="6">
        <f t="shared" si="53"/>
        <v>-2.874740933486164E-3</v>
      </c>
      <c r="T69" s="6">
        <f t="shared" si="53"/>
        <v>-0.12895669285977418</v>
      </c>
      <c r="V69" s="6">
        <f t="shared" ref="V69" si="54">+V44/V43-1</f>
        <v>0.11578374470632924</v>
      </c>
      <c r="W69" s="6">
        <f t="shared" ref="W69" si="55">+W44/W43-1</f>
        <v>0.15382056993733761</v>
      </c>
      <c r="X69" s="6">
        <f t="shared" si="4"/>
        <v>2.6435373385866878E-2</v>
      </c>
      <c r="Y69" s="6">
        <f t="shared" si="4"/>
        <v>0.10804284793676056</v>
      </c>
    </row>
    <row r="70" spans="1:25" x14ac:dyDescent="0.2">
      <c r="A70">
        <v>2022</v>
      </c>
      <c r="B70" s="6">
        <f t="shared" ref="B70:E70" si="56">+B45/B44-1</f>
        <v>0.36523385535254294</v>
      </c>
      <c r="C70" s="6">
        <f t="shared" si="56"/>
        <v>0.48043766987442305</v>
      </c>
      <c r="D70" s="6">
        <f t="shared" si="56"/>
        <v>7.3903278379584769E-2</v>
      </c>
      <c r="E70" s="6">
        <f t="shared" si="56"/>
        <v>0.34140063103436002</v>
      </c>
      <c r="G70" s="6">
        <f t="shared" ref="G70:J70" si="57">+G45/G44-1</f>
        <v>6.6409456649396681E-2</v>
      </c>
      <c r="H70" s="6">
        <f t="shared" si="57"/>
        <v>0.55515449802212191</v>
      </c>
      <c r="I70" s="6">
        <f t="shared" si="57"/>
        <v>0.1284619804536784</v>
      </c>
      <c r="J70" s="6">
        <f t="shared" si="57"/>
        <v>0.2061467032275468</v>
      </c>
      <c r="L70" s="6">
        <f t="shared" ref="L70:O70" si="58">+L45/L44-1</f>
        <v>9.5427826991579368E-2</v>
      </c>
      <c r="M70" s="6">
        <f t="shared" si="58"/>
        <v>-5.2704970287104747E-2</v>
      </c>
      <c r="N70" s="6">
        <f t="shared" si="58"/>
        <v>-0.23227796030668868</v>
      </c>
      <c r="O70" s="6">
        <f t="shared" si="58"/>
        <v>-2.4752297942630674E-2</v>
      </c>
      <c r="Q70" s="6">
        <f t="shared" ref="Q70:T70" si="59">+Q45/Q44-1</f>
        <v>0.2016901944713696</v>
      </c>
      <c r="R70" s="6">
        <f t="shared" si="59"/>
        <v>-9.2216088983384847E-2</v>
      </c>
      <c r="S70" s="6">
        <f t="shared" si="59"/>
        <v>0.13953841227654262</v>
      </c>
      <c r="T70" s="6">
        <f t="shared" si="59"/>
        <v>0.10014997061480924</v>
      </c>
      <c r="V70" s="6">
        <f t="shared" ref="V70" si="60">+V45/V44-1</f>
        <v>0.30661836987634117</v>
      </c>
      <c r="W70" s="6">
        <f t="shared" ref="W70" si="61">+W45/W44-1</f>
        <v>0.43793919392246727</v>
      </c>
      <c r="X70" s="6">
        <f t="shared" si="4"/>
        <v>5.2265932131053683E-2</v>
      </c>
      <c r="Y70" s="6">
        <f t="shared" si="4"/>
        <v>0.29886370630307124</v>
      </c>
    </row>
    <row r="71" spans="1:25" x14ac:dyDescent="0.2">
      <c r="A71">
        <v>2023</v>
      </c>
      <c r="B71" s="6">
        <f t="shared" ref="B71:E71" si="62">+B46/B45-1</f>
        <v>-0.23447917356795989</v>
      </c>
      <c r="C71" s="6">
        <f t="shared" si="62"/>
        <v>5.8220288241038531E-2</v>
      </c>
      <c r="D71" s="6">
        <f t="shared" si="62"/>
        <v>-0.22696658153963933</v>
      </c>
      <c r="E71" s="6">
        <f t="shared" si="62"/>
        <v>-0.18663088034500441</v>
      </c>
      <c r="G71" s="6">
        <f t="shared" ref="G71:J71" si="63">+G46/G45-1</f>
        <v>-0.33393747182921629</v>
      </c>
      <c r="H71" s="6">
        <f t="shared" si="63"/>
        <v>0.31816663070361484</v>
      </c>
      <c r="I71" s="6">
        <f t="shared" si="63"/>
        <v>-0.11811320249630575</v>
      </c>
      <c r="J71" s="6">
        <f t="shared" si="63"/>
        <v>-7.7286795448613055E-2</v>
      </c>
      <c r="L71" s="6">
        <f t="shared" ref="L71:O71" si="64">+L46/L45-1</f>
        <v>-0.15361386652670039</v>
      </c>
      <c r="M71" s="6">
        <f t="shared" si="64"/>
        <v>-1.8657994882295137E-2</v>
      </c>
      <c r="N71" s="6">
        <f t="shared" si="64"/>
        <v>-0.52508428675516128</v>
      </c>
      <c r="O71" s="6">
        <f t="shared" si="64"/>
        <v>-0.1962542349772608</v>
      </c>
      <c r="Q71" s="6">
        <f t="shared" ref="Q71:T71" si="65">+Q46/Q45-1</f>
        <v>-0.16432370571728916</v>
      </c>
      <c r="R71" s="6">
        <f t="shared" si="65"/>
        <v>0.39506875754064374</v>
      </c>
      <c r="S71" s="6">
        <f t="shared" si="65"/>
        <v>-0.10708674022162668</v>
      </c>
      <c r="T71" s="6">
        <f t="shared" si="65"/>
        <v>-1.3126376893433989E-2</v>
      </c>
      <c r="V71" s="6">
        <f t="shared" ref="V71" si="66">+V46/V45-1</f>
        <v>-0.18587212205302683</v>
      </c>
      <c r="W71" s="6">
        <f t="shared" ref="W71" si="67">+W46/W45-1</f>
        <v>-2.6806337138078895E-3</v>
      </c>
      <c r="X71" s="6">
        <f t="shared" si="4"/>
        <v>-4.5696771790907142E-2</v>
      </c>
      <c r="Y71" s="6">
        <f t="shared" si="4"/>
        <v>-8.7837289014856768E-2</v>
      </c>
    </row>
    <row r="72" spans="1:25" ht="15" x14ac:dyDescent="0.25">
      <c r="A72" s="5">
        <v>2024</v>
      </c>
      <c r="B72" s="4">
        <f t="shared" ref="B72:E74" si="68">+B47/B46-1</f>
        <v>-0.38261404446076075</v>
      </c>
      <c r="C72" s="4">
        <f t="shared" si="68"/>
        <v>-0.22577300519618337</v>
      </c>
      <c r="D72" s="4">
        <f t="shared" si="68"/>
        <v>-0.12422112337201185</v>
      </c>
      <c r="E72" s="4">
        <f t="shared" si="68"/>
        <v>-0.32244288656697961</v>
      </c>
      <c r="G72" s="4">
        <f t="shared" ref="G72:J74" si="69">+G47/G46-1</f>
        <v>-0.32056174592751807</v>
      </c>
      <c r="H72" s="4">
        <f t="shared" si="69"/>
        <v>-0.14656196012460598</v>
      </c>
      <c r="I72" s="4">
        <f t="shared" si="69"/>
        <v>-8.8890366178772329E-2</v>
      </c>
      <c r="J72" s="4">
        <f t="shared" si="69"/>
        <v>-0.20049008226761922</v>
      </c>
      <c r="L72" s="4">
        <f t="shared" ref="L72:O74" si="70">+L47/L46-1</f>
        <v>-0.39992992787025361</v>
      </c>
      <c r="M72" s="4">
        <f t="shared" si="70"/>
        <v>-0.15189403271692858</v>
      </c>
      <c r="N72" s="4">
        <f t="shared" si="70"/>
        <v>0.18609864110351593</v>
      </c>
      <c r="O72" s="4">
        <f t="shared" si="70"/>
        <v>-0.25801771330014522</v>
      </c>
      <c r="Q72" s="4">
        <f t="shared" ref="Q72:T74" si="71">+Q47/Q46-1</f>
        <v>-0.4542615154509404</v>
      </c>
      <c r="R72" s="4">
        <f t="shared" si="71"/>
        <v>-8.4483294685307353E-2</v>
      </c>
      <c r="S72" s="4">
        <f t="shared" si="71"/>
        <v>-0.28328400300997592</v>
      </c>
      <c r="T72" s="4">
        <f t="shared" si="71"/>
        <v>-0.29034614107291257</v>
      </c>
      <c r="V72" s="4">
        <f t="shared" ref="V72:V75" si="72">+V47/V46-1</f>
        <v>-0.51788473403866997</v>
      </c>
      <c r="W72" s="4">
        <f t="shared" ref="W72:Y75" si="73">+W47/W46-1</f>
        <v>-2.1766159788586426E-2</v>
      </c>
      <c r="X72" s="4">
        <f t="shared" si="4"/>
        <v>-5.6698277893917348E-3</v>
      </c>
      <c r="Y72" s="4">
        <f t="shared" si="4"/>
        <v>-0.20633689089561091</v>
      </c>
    </row>
    <row r="73" spans="1:25" x14ac:dyDescent="0.2">
      <c r="A73" s="16">
        <v>2025</v>
      </c>
      <c r="B73" s="19">
        <f t="shared" si="68"/>
        <v>0.27607268679144892</v>
      </c>
      <c r="C73" s="19">
        <f t="shared" si="68"/>
        <v>-0.31824022767539684</v>
      </c>
      <c r="D73" s="19">
        <f t="shared" si="68"/>
        <v>3.1214528004930742E-2</v>
      </c>
      <c r="E73" s="19">
        <f t="shared" si="68"/>
        <v>0.10060989013368693</v>
      </c>
      <c r="G73" s="19">
        <f t="shared" si="69"/>
        <v>-0.38444279047747554</v>
      </c>
      <c r="H73" s="19">
        <f t="shared" si="69"/>
        <v>-4.0898695710042565E-2</v>
      </c>
      <c r="I73" s="19">
        <f t="shared" si="69"/>
        <v>4.1361712257139915E-2</v>
      </c>
      <c r="J73" s="19">
        <f t="shared" si="69"/>
        <v>-0.1318451988587569</v>
      </c>
      <c r="L73" s="19">
        <f t="shared" si="70"/>
        <v>-0.11275779387950446</v>
      </c>
      <c r="M73" s="19">
        <f t="shared" si="70"/>
        <v>5.7930474573464119E-2</v>
      </c>
      <c r="N73" s="19">
        <f t="shared" si="70"/>
        <v>0.31303770072959014</v>
      </c>
      <c r="O73" s="19">
        <f t="shared" si="70"/>
        <v>2.5009892362832131E-2</v>
      </c>
      <c r="Q73" s="19">
        <f t="shared" si="71"/>
        <v>0.1027115240806693</v>
      </c>
      <c r="R73" s="19">
        <f t="shared" si="71"/>
        <v>0.1583766166870948</v>
      </c>
      <c r="S73" s="19">
        <f t="shared" si="71"/>
        <v>-7.2572256644120925E-2</v>
      </c>
      <c r="T73" s="19">
        <f t="shared" si="71"/>
        <v>9.2018267544418553E-2</v>
      </c>
      <c r="V73" s="19">
        <f t="shared" si="72"/>
        <v>-0.11667414998795411</v>
      </c>
      <c r="W73" s="19">
        <f t="shared" si="73"/>
        <v>-0.21265382249166731</v>
      </c>
      <c r="X73" s="19">
        <f t="shared" si="4"/>
        <v>-6.6340633952395089E-2</v>
      </c>
      <c r="Y73" s="19">
        <f t="shared" si="4"/>
        <v>-0.15686148287556057</v>
      </c>
    </row>
    <row r="74" spans="1:25" x14ac:dyDescent="0.2">
      <c r="A74" s="16">
        <v>2026</v>
      </c>
      <c r="B74" s="19">
        <f t="shared" si="68"/>
        <v>0.17080034434276903</v>
      </c>
      <c r="C74" s="19">
        <f t="shared" si="68"/>
        <v>-7.0975472470985568E-2</v>
      </c>
      <c r="D74" s="19">
        <f t="shared" si="68"/>
        <v>0.15021870933204773</v>
      </c>
      <c r="E74" s="19">
        <f t="shared" si="68"/>
        <v>0.1323979394697532</v>
      </c>
      <c r="G74" s="19">
        <f t="shared" si="69"/>
        <v>0.23379796393455798</v>
      </c>
      <c r="H74" s="19">
        <f t="shared" si="69"/>
        <v>-9.605667496142245E-2</v>
      </c>
      <c r="I74" s="19">
        <f t="shared" si="69"/>
        <v>-0.11963887467879353</v>
      </c>
      <c r="J74" s="19">
        <f t="shared" si="69"/>
        <v>-2.9316921554805808E-2</v>
      </c>
      <c r="L74" s="19">
        <f t="shared" si="70"/>
        <v>0.43990042627169257</v>
      </c>
      <c r="M74" s="19">
        <f t="shared" si="70"/>
        <v>8.5857085872489414E-3</v>
      </c>
      <c r="N74" s="19">
        <f t="shared" si="70"/>
        <v>-7.0310159961116447E-2</v>
      </c>
      <c r="O74" s="19">
        <f t="shared" si="70"/>
        <v>0.16750523941866757</v>
      </c>
      <c r="Q74" s="19">
        <f t="shared" si="71"/>
        <v>0.23463384796149422</v>
      </c>
      <c r="R74" s="19">
        <f t="shared" si="71"/>
        <v>-0.14038064044317278</v>
      </c>
      <c r="S74" s="19">
        <f t="shared" si="71"/>
        <v>0.30535775312226732</v>
      </c>
      <c r="T74" s="19">
        <f t="shared" si="71"/>
        <v>6.7413156644160033E-2</v>
      </c>
      <c r="V74" s="19">
        <f t="shared" si="72"/>
        <v>0.28667355395135807</v>
      </c>
      <c r="W74" s="19">
        <f t="shared" si="73"/>
        <v>3.8607995181638932E-2</v>
      </c>
      <c r="X74" s="19">
        <f t="shared" si="4"/>
        <v>-3.0091286996492328E-2</v>
      </c>
      <c r="Y74" s="19">
        <f t="shared" si="4"/>
        <v>8.0733963997829061E-2</v>
      </c>
    </row>
    <row r="75" spans="1:25" x14ac:dyDescent="0.2">
      <c r="A75" s="16">
        <v>2027</v>
      </c>
      <c r="B75" s="19">
        <f t="shared" ref="B75:E75" si="74">+B50/B49-1</f>
        <v>-4.002729983370823E-2</v>
      </c>
      <c r="C75" s="19">
        <f t="shared" si="74"/>
        <v>0.38133361572818725</v>
      </c>
      <c r="D75" s="19">
        <f t="shared" si="74"/>
        <v>8.1372184085765742E-2</v>
      </c>
      <c r="E75" s="19">
        <f t="shared" si="74"/>
        <v>2.693532355280337E-2</v>
      </c>
      <c r="G75" s="19">
        <f t="shared" ref="G75:J75" si="75">+G50/G49-1</f>
        <v>0.66598085383720051</v>
      </c>
      <c r="H75" s="19">
        <f t="shared" si="75"/>
        <v>-0.14538004384089276</v>
      </c>
      <c r="I75" s="19">
        <f t="shared" si="75"/>
        <v>-4.316109136921964E-2</v>
      </c>
      <c r="J75" s="19">
        <f t="shared" si="75"/>
        <v>9.8035274788188076E-2</v>
      </c>
      <c r="L75" s="19">
        <f t="shared" ref="L75:O75" si="76">+L50/L49-1</f>
        <v>0.13488901274973153</v>
      </c>
      <c r="M75" s="19">
        <f t="shared" si="76"/>
        <v>-9.8352051314470446E-2</v>
      </c>
      <c r="N75" s="19">
        <f t="shared" si="76"/>
        <v>-5.1129767379400559E-2</v>
      </c>
      <c r="O75" s="19">
        <f t="shared" si="76"/>
        <v>2.9620793378707155E-2</v>
      </c>
      <c r="Q75" s="19">
        <f t="shared" ref="Q75:T75" si="77">+Q50/Q49-1</f>
        <v>0.138669027871821</v>
      </c>
      <c r="R75" s="19">
        <f t="shared" si="77"/>
        <v>-6.7986239293872819E-2</v>
      </c>
      <c r="S75" s="19">
        <f t="shared" si="77"/>
        <v>4.7766531755025321E-2</v>
      </c>
      <c r="T75" s="19">
        <f t="shared" si="77"/>
        <v>3.972566171784031E-2</v>
      </c>
      <c r="V75" s="19">
        <f t="shared" si="72"/>
        <v>0.35789399052614002</v>
      </c>
      <c r="W75" s="19">
        <f t="shared" si="73"/>
        <v>-7.3281534832525086E-2</v>
      </c>
      <c r="X75" s="19">
        <f t="shared" si="73"/>
        <v>-1.1040868306250839E-2</v>
      </c>
      <c r="Y75" s="19">
        <f t="shared" si="73"/>
        <v>6.4479333700016239E-2</v>
      </c>
    </row>
    <row r="77" spans="1:25" ht="15" x14ac:dyDescent="0.25">
      <c r="A77" s="1" t="s">
        <v>20</v>
      </c>
    </row>
    <row r="78" spans="1:25" x14ac:dyDescent="0.2">
      <c r="A78" s="23" t="s">
        <v>68</v>
      </c>
      <c r="B78" s="24">
        <f>+(B50/B48)^(1/2)-1</f>
        <v>6.0158652237650712E-2</v>
      </c>
      <c r="C78" s="24">
        <f t="shared" ref="C78:E78" si="78">+(C50/C48)^(1/2)-1</f>
        <v>0.1328251452505036</v>
      </c>
      <c r="D78" s="24">
        <f t="shared" si="78"/>
        <v>0.11526432646557239</v>
      </c>
      <c r="E78" s="24">
        <f t="shared" si="78"/>
        <v>7.8378154619194174E-2</v>
      </c>
      <c r="G78" s="24">
        <f>+(G50/G48)^(1/2)-1</f>
        <v>0.4336958482949913</v>
      </c>
      <c r="H78" s="24">
        <f t="shared" ref="H78:J78" si="79">+(H50/H48)^(1/2)-1</f>
        <v>-0.12106427719952872</v>
      </c>
      <c r="I78" s="24">
        <f t="shared" si="79"/>
        <v>-8.2196220124743147E-2</v>
      </c>
      <c r="J78" s="24">
        <f t="shared" si="79"/>
        <v>3.2397336674602872E-2</v>
      </c>
      <c r="L78" s="24">
        <f>+(L50/L48)^(1/2)-1</f>
        <v>0.27832983741654038</v>
      </c>
      <c r="M78" s="24">
        <f t="shared" ref="M78:O78" si="80">+(M50/M48)^(1/2)-1</f>
        <v>-4.6380980044318565E-2</v>
      </c>
      <c r="N78" s="24">
        <f t="shared" si="80"/>
        <v>-6.0768923649401785E-2</v>
      </c>
      <c r="O78" s="24">
        <f t="shared" si="80"/>
        <v>9.6397587959790254E-2</v>
      </c>
      <c r="Q78" s="24">
        <f>+(Q50/Q48)^(1/2)-1</f>
        <v>0.18568095347608593</v>
      </c>
      <c r="R78" s="24">
        <f t="shared" ref="R78:T78" si="81">+(R50/R48)^(1/2)-1</f>
        <v>-0.10491504756456149</v>
      </c>
      <c r="S78" s="24">
        <f t="shared" si="81"/>
        <v>0.16949141325981976</v>
      </c>
      <c r="T78" s="24">
        <f t="shared" si="81"/>
        <v>5.3478452849500924E-2</v>
      </c>
      <c r="V78" s="24">
        <f>+(V50/V48)^(1/2)-1</f>
        <v>0.32180417864351618</v>
      </c>
      <c r="W78" s="24">
        <f t="shared" ref="W78:Y78" si="82">+(W50/W48)^(1/2)-1</f>
        <v>-1.8930579823529192E-2</v>
      </c>
      <c r="X78" s="24">
        <f t="shared" si="82"/>
        <v>-2.0612396119824905E-2</v>
      </c>
      <c r="Y78" s="24">
        <f t="shared" si="82"/>
        <v>7.2575857412139566E-2</v>
      </c>
    </row>
  </sheetData>
  <mergeCells count="10">
    <mergeCell ref="B28:E28"/>
    <mergeCell ref="G28:J28"/>
    <mergeCell ref="L28:O28"/>
    <mergeCell ref="Q28:T28"/>
    <mergeCell ref="V28:Y28"/>
    <mergeCell ref="B53:E53"/>
    <mergeCell ref="G53:J53"/>
    <mergeCell ref="L53:O53"/>
    <mergeCell ref="Q53:T53"/>
    <mergeCell ref="V53:Y53"/>
  </mergeCells>
  <pageMargins left="0.7" right="0.7" top="0.75" bottom="0.75" header="0.3" footer="0.3"/>
  <pageSetup orientation="portrait" horizontalDpi="300" verticalDpi="3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300AE0-DDFE-402E-8AB0-D23040C1B2A4}">
  <dimension ref="A1:Y78"/>
  <sheetViews>
    <sheetView showGridLines="0" zoomScale="80" zoomScaleNormal="80" workbookViewId="0">
      <pane xSplit="1" topLeftCell="B1" activePane="topRight" state="frozen"/>
      <selection pane="topRight"/>
    </sheetView>
  </sheetViews>
  <sheetFormatPr baseColWidth="10" defaultColWidth="11" defaultRowHeight="14.25" x14ac:dyDescent="0.2"/>
  <cols>
    <col min="2" max="5" width="20.625" customWidth="1"/>
    <col min="6" max="6" width="7.75" customWidth="1"/>
    <col min="7" max="10" width="20.625" customWidth="1"/>
    <col min="11" max="11" width="7.75" customWidth="1"/>
    <col min="12" max="15" width="20.625" customWidth="1"/>
    <col min="16" max="16" width="7.75" customWidth="1"/>
    <col min="17" max="20" width="20.625" customWidth="1"/>
    <col min="21" max="21" width="7.75" customWidth="1"/>
    <col min="22" max="25" width="20.625" customWidth="1"/>
    <col min="26" max="26" width="7.75" customWidth="1"/>
  </cols>
  <sheetData>
    <row r="1" spans="2:10" ht="23.25" x14ac:dyDescent="0.35">
      <c r="B1" s="37" t="s">
        <v>61</v>
      </c>
    </row>
    <row r="2" spans="2:10" x14ac:dyDescent="0.2">
      <c r="B2" t="s">
        <v>0</v>
      </c>
      <c r="C2" s="2">
        <f>+LastUpdate</f>
        <v>45946</v>
      </c>
    </row>
    <row r="4" spans="2:10" ht="15" x14ac:dyDescent="0.25">
      <c r="B4" s="34" t="s">
        <v>64</v>
      </c>
      <c r="G4" s="1"/>
      <c r="I4" s="12"/>
      <c r="J4" s="25"/>
    </row>
    <row r="5" spans="2:10" ht="15" x14ac:dyDescent="0.25">
      <c r="B5" s="1"/>
      <c r="G5" s="1"/>
      <c r="I5" s="12"/>
      <c r="J5" s="25"/>
    </row>
    <row r="28" spans="1:25" ht="18" x14ac:dyDescent="0.25">
      <c r="B28" s="57" t="s">
        <v>44</v>
      </c>
      <c r="C28" s="57"/>
      <c r="D28" s="57"/>
      <c r="E28" s="57"/>
      <c r="G28" s="57" t="s">
        <v>45</v>
      </c>
      <c r="H28" s="57"/>
      <c r="I28" s="57"/>
      <c r="J28" s="57"/>
      <c r="L28" s="57" t="s">
        <v>46</v>
      </c>
      <c r="M28" s="57"/>
      <c r="N28" s="57"/>
      <c r="O28" s="57"/>
      <c r="Q28" s="57" t="s">
        <v>47</v>
      </c>
      <c r="R28" s="57"/>
      <c r="S28" s="57"/>
      <c r="T28" s="57"/>
      <c r="V28" s="57" t="s">
        <v>48</v>
      </c>
      <c r="W28" s="57"/>
      <c r="X28" s="57"/>
      <c r="Y28" s="57"/>
    </row>
    <row r="29" spans="1:25" ht="10.5" customHeight="1" x14ac:dyDescent="0.3">
      <c r="B29" s="28"/>
      <c r="C29" s="28"/>
      <c r="D29" s="28"/>
      <c r="E29" s="28"/>
      <c r="G29" s="28"/>
      <c r="H29" s="28"/>
      <c r="I29" s="28"/>
      <c r="J29" s="28"/>
      <c r="L29" s="28"/>
      <c r="M29" s="28"/>
      <c r="N29" s="28"/>
      <c r="O29" s="28"/>
      <c r="Q29" s="28"/>
      <c r="R29" s="28"/>
      <c r="S29" s="28"/>
      <c r="T29" s="28"/>
      <c r="V29" s="28"/>
      <c r="W29" s="28"/>
      <c r="X29" s="28"/>
      <c r="Y29" s="28"/>
    </row>
    <row r="30" spans="1:25" ht="15" x14ac:dyDescent="0.25">
      <c r="B30" s="26" t="s">
        <v>8</v>
      </c>
      <c r="C30" s="26" t="s">
        <v>9</v>
      </c>
      <c r="D30" s="26" t="s">
        <v>10</v>
      </c>
      <c r="E30" s="26" t="s">
        <v>27</v>
      </c>
      <c r="G30" s="26" t="s">
        <v>8</v>
      </c>
      <c r="H30" s="26" t="s">
        <v>9</v>
      </c>
      <c r="I30" s="26" t="s">
        <v>10</v>
      </c>
      <c r="J30" s="26" t="s">
        <v>27</v>
      </c>
      <c r="L30" s="26" t="s">
        <v>8</v>
      </c>
      <c r="M30" s="26" t="s">
        <v>9</v>
      </c>
      <c r="N30" s="26" t="s">
        <v>10</v>
      </c>
      <c r="O30" s="26" t="s">
        <v>27</v>
      </c>
      <c r="Q30" s="26" t="s">
        <v>8</v>
      </c>
      <c r="R30" s="26" t="s">
        <v>9</v>
      </c>
      <c r="S30" s="26" t="s">
        <v>10</v>
      </c>
      <c r="T30" s="26" t="s">
        <v>27</v>
      </c>
      <c r="V30" s="26" t="s">
        <v>8</v>
      </c>
      <c r="W30" s="26" t="s">
        <v>9</v>
      </c>
      <c r="X30" s="26" t="s">
        <v>10</v>
      </c>
      <c r="Y30" s="26" t="s">
        <v>27</v>
      </c>
    </row>
    <row r="31" spans="1:25" x14ac:dyDescent="0.2">
      <c r="A31">
        <v>2008</v>
      </c>
      <c r="B31" s="33">
        <v>9.785561927209999</v>
      </c>
      <c r="C31" s="33">
        <v>12.490365357530001</v>
      </c>
      <c r="D31" s="33">
        <v>2.3672768790500007</v>
      </c>
      <c r="E31" s="32">
        <v>24.643204163789999</v>
      </c>
      <c r="G31" s="33">
        <v>7.5652106157200016</v>
      </c>
      <c r="H31" s="33">
        <v>29.276584026610003</v>
      </c>
      <c r="I31" s="33">
        <v>2.9245908332000004</v>
      </c>
      <c r="J31" s="32">
        <v>39.766385475530001</v>
      </c>
      <c r="L31" s="33">
        <v>2.5833637280099997</v>
      </c>
      <c r="M31" s="33">
        <v>13.734950181770001</v>
      </c>
      <c r="N31" s="33">
        <v>1.5663015915400005</v>
      </c>
      <c r="O31" s="32">
        <v>17.884615501320003</v>
      </c>
      <c r="Q31" s="33">
        <v>4.1367559442599999</v>
      </c>
      <c r="R31" s="33">
        <v>11.706589358339999</v>
      </c>
      <c r="S31" s="33">
        <v>1.3273922888699998</v>
      </c>
      <c r="T31" s="32">
        <v>17.170737591470001</v>
      </c>
      <c r="V31" s="33">
        <v>5.509033198910001</v>
      </c>
      <c r="W31" s="33">
        <v>24.956493749589999</v>
      </c>
      <c r="X31" s="33">
        <v>2.6137385654500003</v>
      </c>
      <c r="Y31" s="32">
        <v>33.079265513949998</v>
      </c>
    </row>
    <row r="32" spans="1:25" x14ac:dyDescent="0.2">
      <c r="A32">
        <v>2009</v>
      </c>
      <c r="B32" s="33">
        <v>4.3999311415699998</v>
      </c>
      <c r="C32" s="33">
        <v>13.680664756920004</v>
      </c>
      <c r="D32" s="33">
        <v>2.297482918790001</v>
      </c>
      <c r="E32" s="32">
        <v>20.378078817280006</v>
      </c>
      <c r="G32" s="33">
        <v>5.5090273919799992</v>
      </c>
      <c r="H32" s="33">
        <v>26.422335325300001</v>
      </c>
      <c r="I32" s="33">
        <v>3.4228718548500008</v>
      </c>
      <c r="J32" s="32">
        <v>35.354234572129997</v>
      </c>
      <c r="L32" s="33">
        <v>1.7384392658400001</v>
      </c>
      <c r="M32" s="33">
        <v>12.006903997260002</v>
      </c>
      <c r="N32" s="33">
        <v>1.3063316060100003</v>
      </c>
      <c r="O32" s="32">
        <v>15.051674869110002</v>
      </c>
      <c r="Q32" s="33">
        <v>2.03338018598</v>
      </c>
      <c r="R32" s="33">
        <v>9.7944491850799995</v>
      </c>
      <c r="S32" s="33">
        <v>1.44145638005</v>
      </c>
      <c r="T32" s="32">
        <v>13.269285751110001</v>
      </c>
      <c r="V32" s="33">
        <v>4.0076700993399994</v>
      </c>
      <c r="W32" s="33">
        <v>21.710416086199999</v>
      </c>
      <c r="X32" s="33">
        <v>2.4396162604400002</v>
      </c>
      <c r="Y32" s="32">
        <v>28.15770244598</v>
      </c>
    </row>
    <row r="33" spans="1:25" x14ac:dyDescent="0.2">
      <c r="A33">
        <v>2010</v>
      </c>
      <c r="B33" s="33">
        <v>2.8153926518899994</v>
      </c>
      <c r="C33" s="33">
        <v>9.2474070199200025</v>
      </c>
      <c r="D33" s="33">
        <v>2.7861540872399999</v>
      </c>
      <c r="E33" s="32">
        <v>14.848953759050001</v>
      </c>
      <c r="G33" s="33">
        <v>3.9525457592299995</v>
      </c>
      <c r="H33" s="33">
        <v>17.74227895428</v>
      </c>
      <c r="I33" s="33">
        <v>4.5371655706300009</v>
      </c>
      <c r="J33" s="32">
        <v>26.23199028414</v>
      </c>
      <c r="L33" s="33">
        <v>1.09470444145</v>
      </c>
      <c r="M33" s="33">
        <v>7.3045492773599996</v>
      </c>
      <c r="N33" s="33">
        <v>1.1771466089099998</v>
      </c>
      <c r="O33" s="32">
        <v>9.57640032772</v>
      </c>
      <c r="Q33" s="33">
        <v>1.1835760071199999</v>
      </c>
      <c r="R33" s="33">
        <v>5.6079694195700007</v>
      </c>
      <c r="S33" s="33">
        <v>1.4604829956299998</v>
      </c>
      <c r="T33" s="32">
        <v>8.2520284223200004</v>
      </c>
      <c r="V33" s="33">
        <v>2.9559356230400011</v>
      </c>
      <c r="W33" s="33">
        <v>14.21676777293</v>
      </c>
      <c r="X33" s="33">
        <v>2.8394639748599992</v>
      </c>
      <c r="Y33" s="32">
        <v>20.012167370829999</v>
      </c>
    </row>
    <row r="34" spans="1:25" x14ac:dyDescent="0.2">
      <c r="A34">
        <v>2011</v>
      </c>
      <c r="B34" s="33">
        <v>6.3177632123499992</v>
      </c>
      <c r="C34" s="33">
        <v>7.2648017633899986</v>
      </c>
      <c r="D34" s="33">
        <v>4.1140698863899985</v>
      </c>
      <c r="E34" s="32">
        <v>17.696634862129997</v>
      </c>
      <c r="G34" s="33">
        <v>5.5157328968999995</v>
      </c>
      <c r="H34" s="33">
        <v>16.307617346410002</v>
      </c>
      <c r="I34" s="33">
        <v>4.5122850873499996</v>
      </c>
      <c r="J34" s="32">
        <v>26.335635330660004</v>
      </c>
      <c r="L34" s="33">
        <v>1.7097466180699998</v>
      </c>
      <c r="M34" s="33">
        <v>7.4629898651799982</v>
      </c>
      <c r="N34" s="33">
        <v>1.67073750331</v>
      </c>
      <c r="O34" s="32">
        <v>10.843473986559999</v>
      </c>
      <c r="Q34" s="33">
        <v>1.7301903859199996</v>
      </c>
      <c r="R34" s="33">
        <v>4.5498471736299999</v>
      </c>
      <c r="S34" s="33">
        <v>1.8653933898800001</v>
      </c>
      <c r="T34" s="32">
        <v>8.1454309494299988</v>
      </c>
      <c r="V34" s="33">
        <v>3.4393645195800002</v>
      </c>
      <c r="W34" s="33">
        <v>12.841517861520002</v>
      </c>
      <c r="X34" s="33">
        <v>3.19088064985</v>
      </c>
      <c r="Y34" s="32">
        <v>19.471763030950004</v>
      </c>
    </row>
    <row r="35" spans="1:25" x14ac:dyDescent="0.2">
      <c r="A35">
        <v>2012</v>
      </c>
      <c r="B35" s="33">
        <v>7.1936634084799982</v>
      </c>
      <c r="C35" s="33">
        <v>8.1416647722699977</v>
      </c>
      <c r="D35" s="33">
        <v>4.1994167700099982</v>
      </c>
      <c r="E35" s="32">
        <v>19.534744950759993</v>
      </c>
      <c r="G35" s="33">
        <v>6.8792971975100006</v>
      </c>
      <c r="H35" s="33">
        <v>16.256086412760002</v>
      </c>
      <c r="I35" s="33">
        <v>4.2523875208000002</v>
      </c>
      <c r="J35" s="32">
        <v>27.387771131070004</v>
      </c>
      <c r="L35" s="33">
        <v>2.8438128114300003</v>
      </c>
      <c r="M35" s="33">
        <v>7.662498478859999</v>
      </c>
      <c r="N35" s="33">
        <v>2.0178812420500001</v>
      </c>
      <c r="O35" s="32">
        <v>12.524192532340001</v>
      </c>
      <c r="Q35" s="33">
        <v>1.6423252800199997</v>
      </c>
      <c r="R35" s="33">
        <v>4.5672468335399996</v>
      </c>
      <c r="S35" s="33">
        <v>2.5339108077400003</v>
      </c>
      <c r="T35" s="32">
        <v>8.7434829213</v>
      </c>
      <c r="V35" s="33">
        <v>3.7021962228499996</v>
      </c>
      <c r="W35" s="33">
        <v>13.07265579916</v>
      </c>
      <c r="X35" s="33">
        <v>3.6699770735599988</v>
      </c>
      <c r="Y35" s="32">
        <v>20.444829095569997</v>
      </c>
    </row>
    <row r="36" spans="1:25" x14ac:dyDescent="0.2">
      <c r="A36">
        <v>2013</v>
      </c>
      <c r="B36" s="33">
        <v>5.7377774730299995</v>
      </c>
      <c r="C36" s="33">
        <v>7.6864757398299988</v>
      </c>
      <c r="D36" s="33">
        <v>5.2097393662299991</v>
      </c>
      <c r="E36" s="32">
        <v>18.633992579089998</v>
      </c>
      <c r="G36" s="33">
        <v>4.7599073883800003</v>
      </c>
      <c r="H36" s="33">
        <v>15.241933796750004</v>
      </c>
      <c r="I36" s="33">
        <v>4.5158308169300003</v>
      </c>
      <c r="J36" s="32">
        <v>24.517672002060003</v>
      </c>
      <c r="L36" s="33">
        <v>2.57801045211</v>
      </c>
      <c r="M36" s="33">
        <v>7.1646243361799993</v>
      </c>
      <c r="N36" s="33">
        <v>2.5606630238300001</v>
      </c>
      <c r="O36" s="32">
        <v>12.30329781212</v>
      </c>
      <c r="Q36" s="33">
        <v>1.2555289313700002</v>
      </c>
      <c r="R36" s="33">
        <v>4.3337388334299991</v>
      </c>
      <c r="S36" s="33">
        <v>2.2508924352400008</v>
      </c>
      <c r="T36" s="32">
        <v>7.8401602000399997</v>
      </c>
      <c r="V36" s="33">
        <v>3.2337641982499998</v>
      </c>
      <c r="W36" s="33">
        <v>12.65747461776</v>
      </c>
      <c r="X36" s="33">
        <v>3.73430414682</v>
      </c>
      <c r="Y36" s="32">
        <v>19.62554296283</v>
      </c>
    </row>
    <row r="37" spans="1:25" x14ac:dyDescent="0.2">
      <c r="A37">
        <v>2014</v>
      </c>
      <c r="B37" s="33">
        <v>5.6578558322599992</v>
      </c>
      <c r="C37" s="33">
        <v>7.0503236534900013</v>
      </c>
      <c r="D37" s="33">
        <v>6.3872719199400017</v>
      </c>
      <c r="E37" s="32">
        <v>19.095451405690003</v>
      </c>
      <c r="G37" s="33">
        <v>3.9431657560899995</v>
      </c>
      <c r="H37" s="33">
        <v>14.770684636450001</v>
      </c>
      <c r="I37" s="33">
        <v>5.1045725024200008</v>
      </c>
      <c r="J37" s="32">
        <v>23.818422894960001</v>
      </c>
      <c r="L37" s="33">
        <v>1.7864256442599999</v>
      </c>
      <c r="M37" s="33">
        <v>6.9091607655000011</v>
      </c>
      <c r="N37" s="33">
        <v>2.5203204135299999</v>
      </c>
      <c r="O37" s="32">
        <v>11.21590682329</v>
      </c>
      <c r="Q37" s="33">
        <v>1.2403929652800005</v>
      </c>
      <c r="R37" s="33">
        <v>5.4272525422600006</v>
      </c>
      <c r="S37" s="33">
        <v>1.7596562060099998</v>
      </c>
      <c r="T37" s="32">
        <v>8.4273017135500012</v>
      </c>
      <c r="V37" s="33">
        <v>2.6917603233700005</v>
      </c>
      <c r="W37" s="33">
        <v>12.645894229709999</v>
      </c>
      <c r="X37" s="33">
        <v>4.2743615997499997</v>
      </c>
      <c r="Y37" s="32">
        <v>19.612016152830002</v>
      </c>
    </row>
    <row r="38" spans="1:25" x14ac:dyDescent="0.2">
      <c r="A38">
        <v>2015</v>
      </c>
      <c r="B38" s="33">
        <v>9.2196158157499966</v>
      </c>
      <c r="C38" s="33">
        <v>9.0798830953800014</v>
      </c>
      <c r="D38" s="33">
        <v>4.3069992110600008</v>
      </c>
      <c r="E38" s="32">
        <v>22.606498122189997</v>
      </c>
      <c r="G38" s="33">
        <v>6.3472085260300011</v>
      </c>
      <c r="H38" s="33">
        <v>13.378410757500001</v>
      </c>
      <c r="I38" s="33">
        <v>5.774672494699999</v>
      </c>
      <c r="J38" s="32">
        <v>25.50029177823</v>
      </c>
      <c r="L38" s="33">
        <v>2.2890421567699999</v>
      </c>
      <c r="M38" s="33">
        <v>6.2902003680199998</v>
      </c>
      <c r="N38" s="33">
        <v>1.8759831157899995</v>
      </c>
      <c r="O38" s="32">
        <v>10.45522564058</v>
      </c>
      <c r="Q38" s="33">
        <v>1.5183099945299998</v>
      </c>
      <c r="R38" s="33">
        <v>4.7717467552299997</v>
      </c>
      <c r="S38" s="33">
        <v>1.9586741688200002</v>
      </c>
      <c r="T38" s="32">
        <v>8.2487309185799997</v>
      </c>
      <c r="V38" s="33">
        <v>2.5071106631999998</v>
      </c>
      <c r="W38" s="33">
        <v>13.931424331279997</v>
      </c>
      <c r="X38" s="33">
        <v>3.7100955638399999</v>
      </c>
      <c r="Y38" s="32">
        <v>20.148630558319997</v>
      </c>
    </row>
    <row r="39" spans="1:25" x14ac:dyDescent="0.2">
      <c r="A39">
        <v>2016</v>
      </c>
      <c r="B39" s="33">
        <v>14.921763745459998</v>
      </c>
      <c r="C39" s="33">
        <v>9.7352423310699958</v>
      </c>
      <c r="D39" s="33">
        <v>3.4739522438099995</v>
      </c>
      <c r="E39" s="32">
        <v>28.130958320339996</v>
      </c>
      <c r="G39" s="33">
        <v>8.4364556065600009</v>
      </c>
      <c r="H39" s="33">
        <v>13.002786699670001</v>
      </c>
      <c r="I39" s="33">
        <v>6.3601760864899974</v>
      </c>
      <c r="J39" s="32">
        <v>27.799418392719996</v>
      </c>
      <c r="L39" s="33">
        <v>2.98748796354</v>
      </c>
      <c r="M39" s="33">
        <v>6.4316235346299999</v>
      </c>
      <c r="N39" s="33">
        <v>2.0761951431100001</v>
      </c>
      <c r="O39" s="32">
        <v>11.495306641280001</v>
      </c>
      <c r="Q39" s="33">
        <v>2.1860613129500002</v>
      </c>
      <c r="R39" s="33">
        <v>5.0366574087699991</v>
      </c>
      <c r="S39" s="33">
        <v>1.7905158064000002</v>
      </c>
      <c r="T39" s="32">
        <v>9.0132345281199999</v>
      </c>
      <c r="V39" s="33">
        <v>3.3512992601599998</v>
      </c>
      <c r="W39" s="33">
        <v>14.361907578640006</v>
      </c>
      <c r="X39" s="33">
        <v>2.6011716888600001</v>
      </c>
      <c r="Y39" s="32">
        <v>20.314378527660004</v>
      </c>
    </row>
    <row r="40" spans="1:25" x14ac:dyDescent="0.2">
      <c r="A40">
        <v>2017</v>
      </c>
      <c r="B40" s="33">
        <v>19.571645311360001</v>
      </c>
      <c r="C40" s="33">
        <v>9.6149509899900014</v>
      </c>
      <c r="D40" s="33">
        <v>3.6887670613699988</v>
      </c>
      <c r="E40" s="32">
        <v>32.875363362720002</v>
      </c>
      <c r="G40" s="33">
        <v>10.318305528150004</v>
      </c>
      <c r="H40" s="33">
        <v>15.328318446260001</v>
      </c>
      <c r="I40" s="33">
        <v>6.1471416262499989</v>
      </c>
      <c r="J40" s="32">
        <v>31.793765600660002</v>
      </c>
      <c r="L40" s="33">
        <v>4.0031812501399999</v>
      </c>
      <c r="M40" s="33">
        <v>5.9257829439100007</v>
      </c>
      <c r="N40" s="33">
        <v>1.8870439039800004</v>
      </c>
      <c r="O40" s="32">
        <v>11.81600809803</v>
      </c>
      <c r="Q40" s="33">
        <v>3.1260462486700002</v>
      </c>
      <c r="R40" s="33">
        <v>8.4294910950599995</v>
      </c>
      <c r="S40" s="33">
        <v>2.1987415627600004</v>
      </c>
      <c r="T40" s="32">
        <v>13.754278906490001</v>
      </c>
      <c r="V40" s="33">
        <v>5.5603012934800002</v>
      </c>
      <c r="W40" s="33">
        <v>13.464287952339996</v>
      </c>
      <c r="X40" s="33">
        <v>2.39148584406</v>
      </c>
      <c r="Y40" s="32">
        <v>21.416075089879996</v>
      </c>
    </row>
    <row r="41" spans="1:25" x14ac:dyDescent="0.2">
      <c r="A41">
        <v>2018</v>
      </c>
      <c r="B41" s="33">
        <v>18.005797923009997</v>
      </c>
      <c r="C41" s="33">
        <v>8.5549128834599983</v>
      </c>
      <c r="D41" s="33">
        <v>4.0973367006699997</v>
      </c>
      <c r="E41" s="32">
        <v>30.658047507139994</v>
      </c>
      <c r="G41" s="33">
        <v>11.804635751120003</v>
      </c>
      <c r="H41" s="33">
        <v>14.92575428708</v>
      </c>
      <c r="I41" s="33">
        <v>5.8005321963199989</v>
      </c>
      <c r="J41" s="32">
        <v>32.530922234520006</v>
      </c>
      <c r="L41" s="33">
        <v>5.9203330637600002</v>
      </c>
      <c r="M41" s="33">
        <v>6.4628346257699993</v>
      </c>
      <c r="N41" s="33">
        <v>1.6268052607699999</v>
      </c>
      <c r="O41" s="32">
        <v>14.0099729503</v>
      </c>
      <c r="Q41" s="33">
        <v>4.4854633371499988</v>
      </c>
      <c r="R41" s="33">
        <v>8.10120420294</v>
      </c>
      <c r="S41" s="33">
        <v>2.1359863642899999</v>
      </c>
      <c r="T41" s="32">
        <v>14.722653904379998</v>
      </c>
      <c r="V41" s="33">
        <v>7.4468938210900033</v>
      </c>
      <c r="W41" s="33">
        <v>12.463523037250003</v>
      </c>
      <c r="X41" s="33">
        <v>2.8883295877399999</v>
      </c>
      <c r="Y41" s="32">
        <v>22.798746446080006</v>
      </c>
    </row>
    <row r="42" spans="1:25" x14ac:dyDescent="0.2">
      <c r="A42">
        <v>2019</v>
      </c>
      <c r="B42" s="33">
        <v>19.826734471189994</v>
      </c>
      <c r="C42" s="33">
        <v>10.915979232770004</v>
      </c>
      <c r="D42" s="33">
        <v>4.4529333478299993</v>
      </c>
      <c r="E42" s="32">
        <v>35.195647051789997</v>
      </c>
      <c r="G42" s="33">
        <v>16.501376125419998</v>
      </c>
      <c r="H42" s="33">
        <v>14.487745311089999</v>
      </c>
      <c r="I42" s="33">
        <v>4.3353881770999987</v>
      </c>
      <c r="J42" s="32">
        <v>35.324509613609997</v>
      </c>
      <c r="L42" s="33">
        <v>6.1262130469600002</v>
      </c>
      <c r="M42" s="33">
        <v>6.6001494217200003</v>
      </c>
      <c r="N42" s="33">
        <v>1.4258320852200002</v>
      </c>
      <c r="O42" s="32">
        <v>14.152194553900001</v>
      </c>
      <c r="Q42" s="33">
        <v>5.51770589771</v>
      </c>
      <c r="R42" s="33">
        <v>6.8064821839900018</v>
      </c>
      <c r="S42" s="33">
        <v>1.5582170069999997</v>
      </c>
      <c r="T42" s="32">
        <v>13.882405088700001</v>
      </c>
      <c r="V42" s="33">
        <v>10.151413113339999</v>
      </c>
      <c r="W42" s="33">
        <v>12.112824332259999</v>
      </c>
      <c r="X42" s="33">
        <v>4.0996843052500003</v>
      </c>
      <c r="Y42" s="32">
        <v>26.363921750849997</v>
      </c>
    </row>
    <row r="43" spans="1:25" x14ac:dyDescent="0.2">
      <c r="A43">
        <v>2020</v>
      </c>
      <c r="B43" s="33">
        <v>23.036710854630005</v>
      </c>
      <c r="C43" s="33">
        <v>10.769488077350005</v>
      </c>
      <c r="D43" s="33">
        <v>4.6251040245599988</v>
      </c>
      <c r="E43" s="32">
        <v>38.431302956540009</v>
      </c>
      <c r="G43" s="33">
        <v>18.105574553039997</v>
      </c>
      <c r="H43" s="33">
        <v>14.419360755099998</v>
      </c>
      <c r="I43" s="33">
        <v>3.8595988634699996</v>
      </c>
      <c r="J43" s="32">
        <v>36.384534171609992</v>
      </c>
      <c r="L43" s="33">
        <v>4.9490236642500003</v>
      </c>
      <c r="M43" s="33">
        <v>5.7281907686600011</v>
      </c>
      <c r="N43" s="33">
        <v>1.6462725178900002</v>
      </c>
      <c r="O43" s="32">
        <v>12.323486950800003</v>
      </c>
      <c r="Q43" s="33">
        <v>6.1464575988099988</v>
      </c>
      <c r="R43" s="33">
        <v>5.1958828875399998</v>
      </c>
      <c r="S43" s="33">
        <v>1.43157529513</v>
      </c>
      <c r="T43" s="32">
        <v>12.77391578148</v>
      </c>
      <c r="V43" s="33">
        <v>10.394816964749996</v>
      </c>
      <c r="W43" s="33">
        <v>14.455684957529996</v>
      </c>
      <c r="X43" s="33">
        <v>3.9483347505199999</v>
      </c>
      <c r="Y43" s="32">
        <v>28.798836672799993</v>
      </c>
    </row>
    <row r="44" spans="1:25" x14ac:dyDescent="0.2">
      <c r="A44">
        <v>2021</v>
      </c>
      <c r="B44" s="33">
        <v>23.303170747940001</v>
      </c>
      <c r="C44" s="33">
        <v>15.247797240340008</v>
      </c>
      <c r="D44" s="33">
        <v>5.6975615594100022</v>
      </c>
      <c r="E44" s="32">
        <v>44.248529547690012</v>
      </c>
      <c r="G44" s="33">
        <v>18.198751925630003</v>
      </c>
      <c r="H44" s="33">
        <v>16.570696681909997</v>
      </c>
      <c r="I44" s="33">
        <v>3.7533888720400004</v>
      </c>
      <c r="J44" s="32">
        <v>38.522837479579998</v>
      </c>
      <c r="L44" s="33">
        <v>4.6771380991800005</v>
      </c>
      <c r="M44" s="33">
        <v>6.2794034859899996</v>
      </c>
      <c r="N44" s="33">
        <v>1.3646319676900005</v>
      </c>
      <c r="O44" s="32">
        <v>12.321173552860001</v>
      </c>
      <c r="Q44" s="33">
        <v>6.2706792369499986</v>
      </c>
      <c r="R44" s="33">
        <v>6.7907462871799993</v>
      </c>
      <c r="S44" s="33">
        <v>1.6773590206699998</v>
      </c>
      <c r="T44" s="32">
        <v>14.738784544799998</v>
      </c>
      <c r="V44" s="33">
        <v>9.7611766527599979</v>
      </c>
      <c r="W44" s="33">
        <v>16.169707998650001</v>
      </c>
      <c r="X44" s="33">
        <v>3.6564843600700008</v>
      </c>
      <c r="Y44" s="32">
        <v>29.587369011479996</v>
      </c>
    </row>
    <row r="45" spans="1:25" x14ac:dyDescent="0.2">
      <c r="A45">
        <v>2022</v>
      </c>
      <c r="B45" s="33">
        <v>28.640577117940001</v>
      </c>
      <c r="C45" s="33">
        <v>17.194069677530003</v>
      </c>
      <c r="D45" s="33">
        <v>5.2837816819800025</v>
      </c>
      <c r="E45" s="32">
        <v>51.11842847745001</v>
      </c>
      <c r="G45" s="33">
        <v>17.136894425849999</v>
      </c>
      <c r="H45" s="33">
        <v>22.833360779590002</v>
      </c>
      <c r="I45" s="33">
        <v>3.9594255081100003</v>
      </c>
      <c r="J45" s="32">
        <v>43.929680713549999</v>
      </c>
      <c r="L45" s="33">
        <v>5.1329375258499992</v>
      </c>
      <c r="M45" s="33">
        <v>8.2280370348700007</v>
      </c>
      <c r="N45" s="33">
        <v>1.18300935158</v>
      </c>
      <c r="O45" s="32">
        <v>14.5439839123</v>
      </c>
      <c r="Q45" s="33">
        <v>7.9967381803299986</v>
      </c>
      <c r="R45" s="33">
        <v>8.1750453560100027</v>
      </c>
      <c r="S45" s="33">
        <v>1.7388891159799997</v>
      </c>
      <c r="T45" s="32">
        <v>17.910672652320002</v>
      </c>
      <c r="V45" s="33">
        <v>11.186600564789998</v>
      </c>
      <c r="W45" s="33">
        <v>18.884304932189998</v>
      </c>
      <c r="X45" s="33">
        <v>3.5833646391600005</v>
      </c>
      <c r="Y45" s="32">
        <v>33.654270136139999</v>
      </c>
    </row>
    <row r="46" spans="1:25" x14ac:dyDescent="0.2">
      <c r="A46">
        <v>2023</v>
      </c>
      <c r="B46" s="33">
        <v>24.126496562819995</v>
      </c>
      <c r="C46" s="33">
        <v>9.7464325347899958</v>
      </c>
      <c r="D46" s="33">
        <v>5.9700778633199985</v>
      </c>
      <c r="E46" s="32">
        <v>39.843006960929991</v>
      </c>
      <c r="G46" s="33">
        <v>12.979098735959997</v>
      </c>
      <c r="H46" s="33">
        <v>26.433848488449996</v>
      </c>
      <c r="I46" s="33">
        <v>3.6945634107000007</v>
      </c>
      <c r="J46" s="32">
        <v>43.107510635109989</v>
      </c>
      <c r="L46" s="33">
        <v>4.6944017641400002</v>
      </c>
      <c r="M46" s="33">
        <v>7.3074845124400003</v>
      </c>
      <c r="N46" s="33">
        <v>1.36978116515</v>
      </c>
      <c r="O46" s="32">
        <v>13.371667441730001</v>
      </c>
      <c r="Q46" s="33">
        <v>8.1977996453199982</v>
      </c>
      <c r="R46" s="33">
        <v>6.9618687702099988</v>
      </c>
      <c r="S46" s="33">
        <v>1.7930871551699998</v>
      </c>
      <c r="T46" s="32">
        <v>16.952755570699996</v>
      </c>
      <c r="V46" s="33">
        <v>10.8250166685</v>
      </c>
      <c r="W46" s="33">
        <v>20.053983018529991</v>
      </c>
      <c r="X46" s="33">
        <v>2.9063446983400003</v>
      </c>
      <c r="Y46" s="32">
        <v>33.785344385369989</v>
      </c>
    </row>
    <row r="47" spans="1:25" ht="15" x14ac:dyDescent="0.25">
      <c r="A47" s="10">
        <v>2024</v>
      </c>
      <c r="B47" s="31">
        <v>17.780022075149997</v>
      </c>
      <c r="C47" s="31">
        <v>9.0900554606999986</v>
      </c>
      <c r="D47" s="31">
        <v>4.3008737505499974</v>
      </c>
      <c r="E47" s="30">
        <v>31.17095128639999</v>
      </c>
      <c r="G47" s="31">
        <v>9.9171135096299992</v>
      </c>
      <c r="H47" s="31">
        <v>19.600143888059996</v>
      </c>
      <c r="I47" s="31">
        <v>3.6245362216700001</v>
      </c>
      <c r="J47" s="30">
        <v>33.141793619359994</v>
      </c>
      <c r="L47" s="31">
        <v>4.6453689440699995</v>
      </c>
      <c r="M47" s="31">
        <v>6.3683516628700012</v>
      </c>
      <c r="N47" s="31">
        <v>1.8544268003600004</v>
      </c>
      <c r="O47" s="30">
        <v>12.868147407300002</v>
      </c>
      <c r="Q47" s="31">
        <v>5.9553174454700022</v>
      </c>
      <c r="R47" s="31">
        <v>8.73544092681</v>
      </c>
      <c r="S47" s="31">
        <v>1.6060211072000004</v>
      </c>
      <c r="T47" s="30">
        <v>16.296779479480001</v>
      </c>
      <c r="V47" s="31">
        <v>7.4063180776500017</v>
      </c>
      <c r="W47" s="31">
        <v>20.19124442523</v>
      </c>
      <c r="X47" s="31">
        <v>2.9375456255299999</v>
      </c>
      <c r="Y47" s="30">
        <v>30.535108128410002</v>
      </c>
    </row>
    <row r="48" spans="1:25" x14ac:dyDescent="0.2">
      <c r="A48" s="16">
        <v>2025</v>
      </c>
      <c r="B48" s="29">
        <v>15.79246734751</v>
      </c>
      <c r="C48" s="29">
        <v>10.217615950460003</v>
      </c>
      <c r="D48" s="29">
        <v>3.7866936130300002</v>
      </c>
      <c r="E48" s="29">
        <v>29.796776911000002</v>
      </c>
      <c r="G48" s="29">
        <v>11.320646380429999</v>
      </c>
      <c r="H48" s="29">
        <v>17.239339298109996</v>
      </c>
      <c r="I48" s="29">
        <v>3.8733812189299992</v>
      </c>
      <c r="J48" s="29">
        <v>32.433366897469995</v>
      </c>
      <c r="L48" s="29">
        <v>3.8272869368599993</v>
      </c>
      <c r="M48" s="29">
        <v>7.9349649934100004</v>
      </c>
      <c r="N48" s="29">
        <v>2.1130436513299995</v>
      </c>
      <c r="O48" s="29">
        <v>13.8752955816</v>
      </c>
      <c r="Q48" s="29">
        <v>5.7043484329699972</v>
      </c>
      <c r="R48" s="29">
        <v>8.5954348331699997</v>
      </c>
      <c r="S48" s="29">
        <v>1.6151942131100003</v>
      </c>
      <c r="T48" s="29">
        <v>15.914977479249997</v>
      </c>
      <c r="V48" s="29">
        <v>6.1581592466200021</v>
      </c>
      <c r="W48" s="29">
        <v>18.86421600796</v>
      </c>
      <c r="X48" s="29">
        <v>2.9055943037399992</v>
      </c>
      <c r="Y48" s="29">
        <v>27.927969558320001</v>
      </c>
    </row>
    <row r="49" spans="1:25" x14ac:dyDescent="0.2">
      <c r="A49" s="16">
        <v>2026</v>
      </c>
      <c r="B49" s="29">
        <v>17.69527840177</v>
      </c>
      <c r="C49" s="29">
        <v>10.071815090809999</v>
      </c>
      <c r="D49" s="29">
        <v>3.5129741129900003</v>
      </c>
      <c r="E49" s="29">
        <v>31.28006760557</v>
      </c>
      <c r="G49" s="29">
        <v>11.920865453339999</v>
      </c>
      <c r="H49" s="29">
        <v>17.5059753269</v>
      </c>
      <c r="I49" s="29">
        <v>3.8856469301399992</v>
      </c>
      <c r="J49" s="29">
        <v>33.312487710379997</v>
      </c>
      <c r="L49" s="29">
        <v>4.0816857554700006</v>
      </c>
      <c r="M49" s="29">
        <v>6.9637915409599991</v>
      </c>
      <c r="N49" s="29">
        <v>1.8446131533000001</v>
      </c>
      <c r="O49" s="29">
        <v>12.89009044973</v>
      </c>
      <c r="Q49" s="29">
        <v>5.7995003758199983</v>
      </c>
      <c r="R49" s="29">
        <v>7.2145008693699992</v>
      </c>
      <c r="S49" s="29">
        <v>1.5345102186500001</v>
      </c>
      <c r="T49" s="29">
        <v>14.548511463839999</v>
      </c>
      <c r="V49" s="29">
        <v>6.7847469434500001</v>
      </c>
      <c r="W49" s="29">
        <v>16.317946237359997</v>
      </c>
      <c r="X49" s="29">
        <v>2.6048573134099997</v>
      </c>
      <c r="Y49" s="29">
        <v>25.707550494219998</v>
      </c>
    </row>
    <row r="50" spans="1:25" x14ac:dyDescent="0.2">
      <c r="A50" s="16">
        <v>2027</v>
      </c>
      <c r="B50" s="29">
        <v>19.330302607970005</v>
      </c>
      <c r="C50" s="29">
        <v>10.370703416360001</v>
      </c>
      <c r="D50" s="29">
        <v>3.6112764634300003</v>
      </c>
      <c r="E50" s="29">
        <v>33.312282487760008</v>
      </c>
      <c r="G50" s="29">
        <v>12.587586623289999</v>
      </c>
      <c r="H50" s="29">
        <v>17.357304517259998</v>
      </c>
      <c r="I50" s="29">
        <v>3.9902079118099998</v>
      </c>
      <c r="J50" s="29">
        <v>33.935099052360002</v>
      </c>
      <c r="L50" s="29">
        <v>4.4484479164699984</v>
      </c>
      <c r="M50" s="29">
        <v>6.6660612170499993</v>
      </c>
      <c r="N50" s="29">
        <v>1.5024767491099997</v>
      </c>
      <c r="O50" s="29">
        <v>12.616985882629999</v>
      </c>
      <c r="Q50" s="29">
        <v>5.6230563192099989</v>
      </c>
      <c r="R50" s="29">
        <v>7.3443832595200034</v>
      </c>
      <c r="S50" s="29">
        <v>1.4845913495</v>
      </c>
      <c r="T50" s="29">
        <v>14.452030928230002</v>
      </c>
      <c r="V50" s="29">
        <v>7.7043158707100003</v>
      </c>
      <c r="W50" s="29">
        <v>16.363127968489998</v>
      </c>
      <c r="X50" s="29">
        <v>2.6982706171499995</v>
      </c>
      <c r="Y50" s="29">
        <v>26.765714456349997</v>
      </c>
    </row>
    <row r="53" spans="1:25" ht="18" x14ac:dyDescent="0.25">
      <c r="B53" s="57" t="s">
        <v>49</v>
      </c>
      <c r="C53" s="57"/>
      <c r="D53" s="57"/>
      <c r="E53" s="57"/>
      <c r="G53" s="57" t="s">
        <v>50</v>
      </c>
      <c r="H53" s="57"/>
      <c r="I53" s="57"/>
      <c r="J53" s="57"/>
      <c r="L53" s="57" t="s">
        <v>51</v>
      </c>
      <c r="M53" s="57"/>
      <c r="N53" s="57"/>
      <c r="O53" s="57"/>
      <c r="Q53" s="57" t="s">
        <v>52</v>
      </c>
      <c r="R53" s="57"/>
      <c r="S53" s="57"/>
      <c r="T53" s="57"/>
      <c r="V53" s="57" t="s">
        <v>53</v>
      </c>
      <c r="W53" s="57"/>
      <c r="X53" s="57"/>
      <c r="Y53" s="57"/>
    </row>
    <row r="54" spans="1:25" ht="10.5" customHeight="1" x14ac:dyDescent="0.3">
      <c r="B54" s="28"/>
      <c r="C54" s="28"/>
      <c r="D54" s="28"/>
      <c r="E54" s="28"/>
      <c r="G54" s="28"/>
      <c r="H54" s="28"/>
      <c r="I54" s="28"/>
      <c r="J54" s="28"/>
      <c r="L54" s="28"/>
      <c r="M54" s="28"/>
      <c r="N54" s="28"/>
      <c r="O54" s="28"/>
      <c r="Q54" s="28"/>
      <c r="R54" s="28"/>
      <c r="S54" s="28"/>
      <c r="T54" s="28"/>
      <c r="V54" s="28"/>
      <c r="W54" s="28"/>
      <c r="X54" s="28"/>
      <c r="Y54" s="28"/>
    </row>
    <row r="55" spans="1:25" ht="15" x14ac:dyDescent="0.25">
      <c r="B55" s="26" t="s">
        <v>8</v>
      </c>
      <c r="C55" s="26" t="s">
        <v>9</v>
      </c>
      <c r="D55" s="26" t="s">
        <v>10</v>
      </c>
      <c r="E55" s="26" t="s">
        <v>27</v>
      </c>
      <c r="G55" s="26" t="s">
        <v>8</v>
      </c>
      <c r="H55" s="26" t="s">
        <v>9</v>
      </c>
      <c r="I55" s="26" t="s">
        <v>10</v>
      </c>
      <c r="J55" s="26" t="s">
        <v>27</v>
      </c>
      <c r="L55" s="26" t="s">
        <v>8</v>
      </c>
      <c r="M55" s="26" t="s">
        <v>9</v>
      </c>
      <c r="N55" s="26" t="s">
        <v>10</v>
      </c>
      <c r="O55" s="26" t="s">
        <v>27</v>
      </c>
      <c r="Q55" s="26" t="s">
        <v>8</v>
      </c>
      <c r="R55" s="26" t="s">
        <v>9</v>
      </c>
      <c r="S55" s="26" t="s">
        <v>10</v>
      </c>
      <c r="T55" s="26" t="s">
        <v>27</v>
      </c>
      <c r="V55" s="26" t="s">
        <v>8</v>
      </c>
      <c r="W55" s="26" t="s">
        <v>9</v>
      </c>
      <c r="X55" s="26" t="s">
        <v>10</v>
      </c>
      <c r="Y55" s="26" t="s">
        <v>27</v>
      </c>
    </row>
    <row r="56" spans="1:25" x14ac:dyDescent="0.2">
      <c r="A56">
        <v>2008</v>
      </c>
      <c r="B56" s="15"/>
      <c r="C56" s="15"/>
      <c r="D56" s="15"/>
      <c r="E56" s="15"/>
      <c r="G56" s="15"/>
      <c r="H56" s="15"/>
      <c r="I56" s="15"/>
      <c r="J56" s="15"/>
      <c r="L56" s="15"/>
      <c r="M56" s="15"/>
      <c r="N56" s="15"/>
      <c r="O56" s="15"/>
      <c r="Q56" s="15"/>
      <c r="R56" s="15"/>
      <c r="S56" s="15"/>
      <c r="T56" s="15"/>
      <c r="V56" s="15"/>
      <c r="W56" s="15"/>
      <c r="X56" s="15"/>
      <c r="Y56" s="15"/>
    </row>
    <row r="57" spans="1:25" x14ac:dyDescent="0.2">
      <c r="A57">
        <v>2009</v>
      </c>
      <c r="B57" s="6">
        <f t="shared" ref="B57:E74" si="0">+B32/B31-1</f>
        <v>-0.55036499954740137</v>
      </c>
      <c r="C57" s="6">
        <f t="shared" si="0"/>
        <v>9.5297404464827373E-2</v>
      </c>
      <c r="D57" s="6">
        <f t="shared" si="0"/>
        <v>-2.9482804008970964E-2</v>
      </c>
      <c r="E57" s="6">
        <f t="shared" si="0"/>
        <v>-0.17307511304788215</v>
      </c>
      <c r="G57" s="6">
        <f t="shared" ref="G57:J74" si="1">+G32/G31-1</f>
        <v>-0.27179457759806336</v>
      </c>
      <c r="H57" s="6">
        <f t="shared" si="1"/>
        <v>-9.74925455345379E-2</v>
      </c>
      <c r="I57" s="6">
        <f t="shared" si="1"/>
        <v>0.17037631931055341</v>
      </c>
      <c r="J57" s="6">
        <f t="shared" si="1"/>
        <v>-0.110951771216798</v>
      </c>
      <c r="L57" s="6">
        <f t="shared" ref="L57:O74" si="2">+L32/L31-1</f>
        <v>-0.32706368561613908</v>
      </c>
      <c r="M57" s="6">
        <f t="shared" si="2"/>
        <v>-0.12581379339865273</v>
      </c>
      <c r="N57" s="6">
        <f t="shared" si="2"/>
        <v>-0.16597696569687803</v>
      </c>
      <c r="O57" s="6">
        <f t="shared" si="2"/>
        <v>-0.15840098055230267</v>
      </c>
      <c r="Q57" s="6">
        <f t="shared" ref="Q57:T74" si="3">+Q32/Q31-1</f>
        <v>-0.50846020084858079</v>
      </c>
      <c r="R57" s="6">
        <f t="shared" si="3"/>
        <v>-0.16333879277124841</v>
      </c>
      <c r="S57" s="6">
        <f t="shared" si="3"/>
        <v>8.5930958117213629E-2</v>
      </c>
      <c r="T57" s="6">
        <f t="shared" si="3"/>
        <v>-0.22721515715773011</v>
      </c>
      <c r="V57" s="6">
        <f t="shared" ref="V57:Y74" si="4">+V32/V31-1</f>
        <v>-0.27252750988450325</v>
      </c>
      <c r="W57" s="6">
        <f t="shared" si="4"/>
        <v>-0.13006945991535079</v>
      </c>
      <c r="X57" s="6">
        <f t="shared" si="4"/>
        <v>-6.6618103015984587E-2</v>
      </c>
      <c r="Y57" s="6">
        <f t="shared" si="4"/>
        <v>-0.14878090524393617</v>
      </c>
    </row>
    <row r="58" spans="1:25" x14ac:dyDescent="0.2">
      <c r="A58">
        <v>2010</v>
      </c>
      <c r="B58" s="6">
        <f t="shared" si="0"/>
        <v>-0.36012801989319299</v>
      </c>
      <c r="C58" s="6">
        <f t="shared" si="0"/>
        <v>-0.32405280121768609</v>
      </c>
      <c r="D58" s="6">
        <f t="shared" si="0"/>
        <v>0.21269849906321125</v>
      </c>
      <c r="E58" s="6">
        <f t="shared" si="0"/>
        <v>-0.27132710143124339</v>
      </c>
      <c r="G58" s="6">
        <f t="shared" si="1"/>
        <v>-0.28253292677685971</v>
      </c>
      <c r="H58" s="6">
        <f t="shared" si="1"/>
        <v>-0.32851208131889253</v>
      </c>
      <c r="I58" s="6">
        <f t="shared" si="1"/>
        <v>0.32554350937827659</v>
      </c>
      <c r="J58" s="6">
        <f t="shared" si="1"/>
        <v>-0.25802409240055024</v>
      </c>
      <c r="L58" s="6">
        <f t="shared" si="2"/>
        <v>-0.37029468733206072</v>
      </c>
      <c r="M58" s="6">
        <f t="shared" si="2"/>
        <v>-0.39163757126508958</v>
      </c>
      <c r="N58" s="6">
        <f t="shared" si="2"/>
        <v>-9.8891427341773697E-2</v>
      </c>
      <c r="O58" s="6">
        <f t="shared" si="2"/>
        <v>-0.36376513504332375</v>
      </c>
      <c r="Q58" s="6">
        <f t="shared" si="3"/>
        <v>-0.41792685141683517</v>
      </c>
      <c r="R58" s="6">
        <f t="shared" si="3"/>
        <v>-0.42743391551689436</v>
      </c>
      <c r="S58" s="6">
        <f t="shared" si="3"/>
        <v>1.3199577762692982E-2</v>
      </c>
      <c r="T58" s="6">
        <f t="shared" si="3"/>
        <v>-0.37811057979290985</v>
      </c>
      <c r="V58" s="6">
        <f t="shared" si="4"/>
        <v>-0.26243040226120473</v>
      </c>
      <c r="W58" s="6">
        <f t="shared" si="4"/>
        <v>-0.34516373539396417</v>
      </c>
      <c r="X58" s="6">
        <f t="shared" si="4"/>
        <v>0.1638977903630976</v>
      </c>
      <c r="Y58" s="6">
        <f t="shared" si="4"/>
        <v>-0.28928266042931061</v>
      </c>
    </row>
    <row r="59" spans="1:25" x14ac:dyDescent="0.2">
      <c r="A59">
        <v>2011</v>
      </c>
      <c r="B59" s="6">
        <f t="shared" si="0"/>
        <v>1.2440078502402945</v>
      </c>
      <c r="C59" s="6">
        <f t="shared" si="0"/>
        <v>-0.21439580330564434</v>
      </c>
      <c r="D59" s="6">
        <f t="shared" si="0"/>
        <v>0.47661247639948345</v>
      </c>
      <c r="E59" s="6">
        <f t="shared" si="0"/>
        <v>0.19177654865713478</v>
      </c>
      <c r="G59" s="6">
        <f t="shared" si="1"/>
        <v>0.39548868827631911</v>
      </c>
      <c r="H59" s="6">
        <f t="shared" si="1"/>
        <v>-8.0861179759768809E-2</v>
      </c>
      <c r="I59" s="6">
        <f t="shared" si="1"/>
        <v>-5.4837062683049664E-3</v>
      </c>
      <c r="J59" s="6">
        <f t="shared" si="1"/>
        <v>3.9510935082447407E-3</v>
      </c>
      <c r="L59" s="6">
        <f t="shared" si="2"/>
        <v>0.56183400133586781</v>
      </c>
      <c r="M59" s="6">
        <f t="shared" si="2"/>
        <v>2.1690672730633187E-2</v>
      </c>
      <c r="N59" s="6">
        <f t="shared" si="2"/>
        <v>0.41931131658872101</v>
      </c>
      <c r="O59" s="6">
        <f t="shared" si="2"/>
        <v>0.13231210219692957</v>
      </c>
      <c r="Q59" s="6">
        <f t="shared" si="3"/>
        <v>0.46183293300282302</v>
      </c>
      <c r="R59" s="6">
        <f t="shared" si="3"/>
        <v>-0.18868188586184087</v>
      </c>
      <c r="S59" s="6">
        <f t="shared" si="3"/>
        <v>0.27724416885479486</v>
      </c>
      <c r="T59" s="6">
        <f t="shared" si="3"/>
        <v>-1.291772973075056E-2</v>
      </c>
      <c r="V59" s="6">
        <f t="shared" si="4"/>
        <v>0.16354513703611095</v>
      </c>
      <c r="W59" s="6">
        <f t="shared" si="4"/>
        <v>-9.67343585669731E-2</v>
      </c>
      <c r="X59" s="6">
        <f t="shared" si="4"/>
        <v>0.12376162476487407</v>
      </c>
      <c r="Y59" s="6">
        <f t="shared" si="4"/>
        <v>-2.7003788738430012E-2</v>
      </c>
    </row>
    <row r="60" spans="1:25" x14ac:dyDescent="0.2">
      <c r="A60">
        <v>2012</v>
      </c>
      <c r="B60" s="6">
        <f t="shared" si="0"/>
        <v>0.13864087125294344</v>
      </c>
      <c r="C60" s="6">
        <f t="shared" si="0"/>
        <v>0.1207001976707518</v>
      </c>
      <c r="D60" s="6">
        <f t="shared" si="0"/>
        <v>2.0745122464336463E-2</v>
      </c>
      <c r="E60" s="6">
        <f t="shared" si="0"/>
        <v>0.10386777502899536</v>
      </c>
      <c r="G60" s="6">
        <f t="shared" si="1"/>
        <v>0.24721362076404452</v>
      </c>
      <c r="H60" s="6">
        <f t="shared" si="1"/>
        <v>-3.1599302678845254E-3</v>
      </c>
      <c r="I60" s="6">
        <f t="shared" si="1"/>
        <v>-5.7597771753963745E-2</v>
      </c>
      <c r="J60" s="6">
        <f t="shared" si="1"/>
        <v>3.9951031642099899E-2</v>
      </c>
      <c r="L60" s="6">
        <f t="shared" si="2"/>
        <v>0.66329488906383083</v>
      </c>
      <c r="M60" s="6">
        <f t="shared" si="2"/>
        <v>2.6733067749541872E-2</v>
      </c>
      <c r="N60" s="6">
        <f t="shared" si="2"/>
        <v>0.20777874325096102</v>
      </c>
      <c r="O60" s="6">
        <f t="shared" si="2"/>
        <v>0.15499816275329992</v>
      </c>
      <c r="Q60" s="6">
        <f t="shared" si="3"/>
        <v>-5.0783489848881147E-2</v>
      </c>
      <c r="R60" s="6">
        <f t="shared" si="3"/>
        <v>3.824229528157419E-3</v>
      </c>
      <c r="S60" s="6">
        <f t="shared" si="3"/>
        <v>0.35837878566890691</v>
      </c>
      <c r="T60" s="6">
        <f t="shared" si="3"/>
        <v>7.3421771737178787E-2</v>
      </c>
      <c r="V60" s="6">
        <f t="shared" si="4"/>
        <v>7.6418681932002741E-2</v>
      </c>
      <c r="W60" s="6">
        <f t="shared" si="4"/>
        <v>1.7999269255592365E-2</v>
      </c>
      <c r="X60" s="6">
        <f t="shared" si="4"/>
        <v>0.15014551664053011</v>
      </c>
      <c r="Y60" s="6">
        <f t="shared" si="4"/>
        <v>4.9973187485556458E-2</v>
      </c>
    </row>
    <row r="61" spans="1:25" x14ac:dyDescent="0.2">
      <c r="A61">
        <v>2013</v>
      </c>
      <c r="B61" s="6">
        <f t="shared" si="0"/>
        <v>-0.20238449490613897</v>
      </c>
      <c r="C61" s="6">
        <f t="shared" si="0"/>
        <v>-5.5908594270590029E-2</v>
      </c>
      <c r="D61" s="6">
        <f t="shared" si="0"/>
        <v>0.24058640795912134</v>
      </c>
      <c r="E61" s="6">
        <f t="shared" si="0"/>
        <v>-4.6110270389527197E-2</v>
      </c>
      <c r="G61" s="6">
        <f t="shared" si="1"/>
        <v>-0.30808231542854769</v>
      </c>
      <c r="H61" s="6">
        <f t="shared" si="1"/>
        <v>-6.2386025163716607E-2</v>
      </c>
      <c r="I61" s="6">
        <f t="shared" si="1"/>
        <v>6.1951855244001486E-2</v>
      </c>
      <c r="J61" s="6">
        <f t="shared" si="1"/>
        <v>-0.10479491431685084</v>
      </c>
      <c r="L61" s="6">
        <f t="shared" si="2"/>
        <v>-9.3466897065683674E-2</v>
      </c>
      <c r="M61" s="6">
        <f t="shared" si="2"/>
        <v>-6.4975431193047606E-2</v>
      </c>
      <c r="N61" s="6">
        <f t="shared" si="2"/>
        <v>0.26898598910041849</v>
      </c>
      <c r="O61" s="6">
        <f t="shared" si="2"/>
        <v>-1.763744206659279E-2</v>
      </c>
      <c r="Q61" s="6">
        <f t="shared" si="3"/>
        <v>-0.23551750274786565</v>
      </c>
      <c r="R61" s="6">
        <f t="shared" si="3"/>
        <v>-5.1126643385072335E-2</v>
      </c>
      <c r="S61" s="6">
        <f t="shared" si="3"/>
        <v>-0.11169231830714044</v>
      </c>
      <c r="T61" s="6">
        <f t="shared" si="3"/>
        <v>-0.1033138315006501</v>
      </c>
      <c r="V61" s="6">
        <f t="shared" si="4"/>
        <v>-0.1265281461065817</v>
      </c>
      <c r="W61" s="6">
        <f t="shared" si="4"/>
        <v>-3.1759512969558701E-2</v>
      </c>
      <c r="X61" s="6">
        <f t="shared" si="4"/>
        <v>1.7527922374076743E-2</v>
      </c>
      <c r="Y61" s="6">
        <f t="shared" si="4"/>
        <v>-4.0073024279646319E-2</v>
      </c>
    </row>
    <row r="62" spans="1:25" x14ac:dyDescent="0.2">
      <c r="A62">
        <v>2014</v>
      </c>
      <c r="B62" s="6">
        <f t="shared" si="0"/>
        <v>-1.3929024111803967E-2</v>
      </c>
      <c r="C62" s="6">
        <f t="shared" si="0"/>
        <v>-8.2762517943505198E-2</v>
      </c>
      <c r="D62" s="6">
        <f t="shared" si="0"/>
        <v>0.22602523292103149</v>
      </c>
      <c r="E62" s="6">
        <f t="shared" si="0"/>
        <v>2.4764356035959167E-2</v>
      </c>
      <c r="G62" s="6">
        <f t="shared" si="1"/>
        <v>-0.17158771498030612</v>
      </c>
      <c r="H62" s="6">
        <f t="shared" si="1"/>
        <v>-3.0917937748849544E-2</v>
      </c>
      <c r="I62" s="6">
        <f t="shared" si="1"/>
        <v>0.13037283931957511</v>
      </c>
      <c r="J62" s="6">
        <f t="shared" si="1"/>
        <v>-2.8520208078534171E-2</v>
      </c>
      <c r="L62" s="6">
        <f t="shared" si="2"/>
        <v>-0.30705259833299714</v>
      </c>
      <c r="M62" s="6">
        <f t="shared" si="2"/>
        <v>-3.5656240815021611E-2</v>
      </c>
      <c r="N62" s="6">
        <f t="shared" si="2"/>
        <v>-1.575475176724328E-2</v>
      </c>
      <c r="O62" s="6">
        <f t="shared" si="2"/>
        <v>-8.8382074906681485E-2</v>
      </c>
      <c r="Q62" s="6">
        <f t="shared" si="3"/>
        <v>-1.2055449868035861E-2</v>
      </c>
      <c r="R62" s="6">
        <f t="shared" si="3"/>
        <v>0.25232570555354039</v>
      </c>
      <c r="S62" s="6">
        <f t="shared" si="3"/>
        <v>-0.21824065048120478</v>
      </c>
      <c r="T62" s="6">
        <f t="shared" si="3"/>
        <v>7.4888968915074683E-2</v>
      </c>
      <c r="V62" s="6">
        <f t="shared" si="4"/>
        <v>-0.1676077294607049</v>
      </c>
      <c r="W62" s="6">
        <f t="shared" si="4"/>
        <v>-9.1490509755809413E-4</v>
      </c>
      <c r="X62" s="6">
        <f t="shared" si="4"/>
        <v>0.14462063926686142</v>
      </c>
      <c r="Y62" s="6">
        <f t="shared" si="4"/>
        <v>-6.8924513454826641E-4</v>
      </c>
    </row>
    <row r="63" spans="1:25" x14ac:dyDescent="0.2">
      <c r="A63">
        <v>2015</v>
      </c>
      <c r="B63" s="6">
        <f t="shared" si="0"/>
        <v>0.62952469788670307</v>
      </c>
      <c r="C63" s="6">
        <f t="shared" si="0"/>
        <v>0.28786755639017247</v>
      </c>
      <c r="D63" s="6">
        <f t="shared" si="0"/>
        <v>-0.32569033148342019</v>
      </c>
      <c r="E63" s="6">
        <f t="shared" si="0"/>
        <v>0.18386822295563965</v>
      </c>
      <c r="G63" s="6">
        <f t="shared" si="1"/>
        <v>0.60967327235155966</v>
      </c>
      <c r="H63" s="6">
        <f t="shared" si="1"/>
        <v>-9.425926510638849E-2</v>
      </c>
      <c r="I63" s="6">
        <f t="shared" si="1"/>
        <v>0.13127445872544929</v>
      </c>
      <c r="J63" s="6">
        <f t="shared" si="1"/>
        <v>7.061210100631321E-2</v>
      </c>
      <c r="L63" s="6">
        <f t="shared" si="2"/>
        <v>0.28135316693698798</v>
      </c>
      <c r="M63" s="6">
        <f t="shared" si="2"/>
        <v>-8.9585467539082253E-2</v>
      </c>
      <c r="N63" s="6">
        <f t="shared" si="2"/>
        <v>-0.25565689754404342</v>
      </c>
      <c r="O63" s="6">
        <f t="shared" si="2"/>
        <v>-6.7821638918257987E-2</v>
      </c>
      <c r="Q63" s="6">
        <f t="shared" si="3"/>
        <v>0.22405563158548203</v>
      </c>
      <c r="R63" s="6">
        <f t="shared" si="3"/>
        <v>-0.12078040996357198</v>
      </c>
      <c r="S63" s="6">
        <f t="shared" si="3"/>
        <v>0.11310048072473844</v>
      </c>
      <c r="T63" s="6">
        <f t="shared" si="3"/>
        <v>-2.1189557587914853E-2</v>
      </c>
      <c r="V63" s="6">
        <f t="shared" si="4"/>
        <v>-6.8598106067194409E-2</v>
      </c>
      <c r="W63" s="6">
        <f t="shared" si="4"/>
        <v>0.10165592707155513</v>
      </c>
      <c r="X63" s="6">
        <f t="shared" si="4"/>
        <v>-0.13201176894884203</v>
      </c>
      <c r="Y63" s="6">
        <f t="shared" si="4"/>
        <v>2.7361511499293778E-2</v>
      </c>
    </row>
    <row r="64" spans="1:25" x14ac:dyDescent="0.2">
      <c r="A64">
        <v>2016</v>
      </c>
      <c r="B64" s="6">
        <f t="shared" si="0"/>
        <v>0.61847999349050364</v>
      </c>
      <c r="C64" s="6">
        <f t="shared" si="0"/>
        <v>7.2177056555216224E-2</v>
      </c>
      <c r="D64" s="6">
        <f t="shared" si="0"/>
        <v>-0.19341702341407652</v>
      </c>
      <c r="E64" s="6">
        <f t="shared" si="0"/>
        <v>0.24437487700615246</v>
      </c>
      <c r="G64" s="6">
        <f t="shared" si="1"/>
        <v>0.32915998772719779</v>
      </c>
      <c r="H64" s="6">
        <f t="shared" si="1"/>
        <v>-2.8076881823905997E-2</v>
      </c>
      <c r="I64" s="6">
        <f t="shared" si="1"/>
        <v>0.10139165334958378</v>
      </c>
      <c r="J64" s="6">
        <f t="shared" si="1"/>
        <v>9.016079637382024E-2</v>
      </c>
      <c r="L64" s="6">
        <f t="shared" si="2"/>
        <v>0.30512579451815625</v>
      </c>
      <c r="M64" s="6">
        <f t="shared" si="2"/>
        <v>2.2483094072648147E-2</v>
      </c>
      <c r="N64" s="6">
        <f t="shared" si="2"/>
        <v>0.10672378958788697</v>
      </c>
      <c r="O64" s="6">
        <f t="shared" si="2"/>
        <v>9.947953649733976E-2</v>
      </c>
      <c r="Q64" s="6">
        <f t="shared" si="3"/>
        <v>0.43979906661070611</v>
      </c>
      <c r="R64" s="6">
        <f t="shared" si="3"/>
        <v>5.5516494719600962E-2</v>
      </c>
      <c r="S64" s="6">
        <f t="shared" si="3"/>
        <v>-8.5853157761970555E-2</v>
      </c>
      <c r="T64" s="6">
        <f t="shared" si="3"/>
        <v>9.2681361179812516E-2</v>
      </c>
      <c r="V64" s="6">
        <f t="shared" si="4"/>
        <v>0.33671772425175028</v>
      </c>
      <c r="W64" s="6">
        <f t="shared" si="4"/>
        <v>3.0900160466252657E-2</v>
      </c>
      <c r="X64" s="6">
        <f t="shared" si="4"/>
        <v>-0.29889361497531031</v>
      </c>
      <c r="Y64" s="6">
        <f t="shared" si="4"/>
        <v>8.2262647508599684E-3</v>
      </c>
    </row>
    <row r="65" spans="1:25" x14ac:dyDescent="0.2">
      <c r="A65">
        <v>2017</v>
      </c>
      <c r="B65" s="6">
        <f t="shared" si="0"/>
        <v>0.31161742306198525</v>
      </c>
      <c r="C65" s="6">
        <f t="shared" si="0"/>
        <v>-1.2356275990797361E-2</v>
      </c>
      <c r="D65" s="6">
        <f t="shared" si="0"/>
        <v>6.1835857974951614E-2</v>
      </c>
      <c r="E65" s="6">
        <f t="shared" si="0"/>
        <v>0.16865422742991232</v>
      </c>
      <c r="G65" s="6">
        <f t="shared" si="1"/>
        <v>0.22306167534701649</v>
      </c>
      <c r="H65" s="6">
        <f t="shared" si="1"/>
        <v>0.17884871914795153</v>
      </c>
      <c r="I65" s="6">
        <f t="shared" si="1"/>
        <v>-3.3495056951727609E-2</v>
      </c>
      <c r="J65" s="6">
        <f t="shared" si="1"/>
        <v>0.14368456028511845</v>
      </c>
      <c r="L65" s="6">
        <f t="shared" si="2"/>
        <v>0.33998238620398058</v>
      </c>
      <c r="M65" s="6">
        <f t="shared" si="2"/>
        <v>-7.8648973777209585E-2</v>
      </c>
      <c r="N65" s="6">
        <f t="shared" si="2"/>
        <v>-9.1104749839007848E-2</v>
      </c>
      <c r="O65" s="6">
        <f t="shared" si="2"/>
        <v>2.7898469067223486E-2</v>
      </c>
      <c r="Q65" s="6">
        <f t="shared" si="3"/>
        <v>0.42999019750801448</v>
      </c>
      <c r="R65" s="6">
        <f t="shared" si="3"/>
        <v>0.67362804553319089</v>
      </c>
      <c r="S65" s="6">
        <f t="shared" si="3"/>
        <v>0.22799338319206264</v>
      </c>
      <c r="T65" s="6">
        <f t="shared" si="3"/>
        <v>0.52600921052022143</v>
      </c>
      <c r="V65" s="6">
        <f t="shared" si="4"/>
        <v>0.65914794885089933</v>
      </c>
      <c r="W65" s="6">
        <f t="shared" si="4"/>
        <v>-6.2500028034925492E-2</v>
      </c>
      <c r="X65" s="6">
        <f t="shared" si="4"/>
        <v>-8.0612074050328442E-2</v>
      </c>
      <c r="Y65" s="6">
        <f t="shared" si="4"/>
        <v>5.4232353735061301E-2</v>
      </c>
    </row>
    <row r="66" spans="1:25" x14ac:dyDescent="0.2">
      <c r="A66">
        <v>2018</v>
      </c>
      <c r="B66" s="6">
        <f t="shared" si="0"/>
        <v>-8.0005914854850646E-2</v>
      </c>
      <c r="C66" s="6">
        <f t="shared" si="0"/>
        <v>-0.11024893497986565</v>
      </c>
      <c r="D66" s="6">
        <f t="shared" si="0"/>
        <v>0.11076048785478454</v>
      </c>
      <c r="E66" s="6">
        <f t="shared" si="0"/>
        <v>-6.7446124659245599E-2</v>
      </c>
      <c r="G66" s="6">
        <f t="shared" si="1"/>
        <v>0.14404789806960538</v>
      </c>
      <c r="H66" s="6">
        <f t="shared" si="1"/>
        <v>-2.6262773740731049E-2</v>
      </c>
      <c r="I66" s="6">
        <f t="shared" si="1"/>
        <v>-5.6385463521758106E-2</v>
      </c>
      <c r="J66" s="6">
        <f t="shared" si="1"/>
        <v>2.3185571760166113E-2</v>
      </c>
      <c r="L66" s="6">
        <f t="shared" si="2"/>
        <v>0.47890707260705545</v>
      </c>
      <c r="M66" s="6">
        <f t="shared" si="2"/>
        <v>9.0629658045766393E-2</v>
      </c>
      <c r="N66" s="6">
        <f t="shared" si="2"/>
        <v>-0.13790810201136616</v>
      </c>
      <c r="O66" s="6">
        <f t="shared" si="2"/>
        <v>0.18567733146998977</v>
      </c>
      <c r="Q66" s="6">
        <f t="shared" si="3"/>
        <v>0.43486787473421828</v>
      </c>
      <c r="R66" s="6">
        <f t="shared" si="3"/>
        <v>-3.8945042876003311E-2</v>
      </c>
      <c r="S66" s="6">
        <f t="shared" si="3"/>
        <v>-2.8541416386938301E-2</v>
      </c>
      <c r="T66" s="6">
        <f t="shared" si="3"/>
        <v>7.0405362903690039E-2</v>
      </c>
      <c r="V66" s="6">
        <f t="shared" si="4"/>
        <v>0.33929681649126064</v>
      </c>
      <c r="W66" s="6">
        <f t="shared" si="4"/>
        <v>-7.4327355344184221E-2</v>
      </c>
      <c r="X66" s="6">
        <f t="shared" si="4"/>
        <v>0.20775525178794862</v>
      </c>
      <c r="Y66" s="6">
        <f t="shared" si="4"/>
        <v>6.4562313607752664E-2</v>
      </c>
    </row>
    <row r="67" spans="1:25" x14ac:dyDescent="0.2">
      <c r="A67">
        <v>2019</v>
      </c>
      <c r="B67" s="6">
        <f t="shared" si="0"/>
        <v>0.10113056671890019</v>
      </c>
      <c r="C67" s="6">
        <f t="shared" si="0"/>
        <v>0.27598952572326874</v>
      </c>
      <c r="D67" s="6">
        <f t="shared" si="0"/>
        <v>8.6787265274501868E-2</v>
      </c>
      <c r="E67" s="6">
        <f t="shared" si="0"/>
        <v>0.14800680126786414</v>
      </c>
      <c r="G67" s="6">
        <f t="shared" si="1"/>
        <v>0.39787253696958658</v>
      </c>
      <c r="H67" s="6">
        <f t="shared" si="1"/>
        <v>-2.9345851979430626E-2</v>
      </c>
      <c r="I67" s="6">
        <f t="shared" si="1"/>
        <v>-0.25258786084310059</v>
      </c>
      <c r="J67" s="6">
        <f t="shared" si="1"/>
        <v>8.587482884594011E-2</v>
      </c>
      <c r="L67" s="6">
        <f t="shared" si="2"/>
        <v>3.4775067717093266E-2</v>
      </c>
      <c r="M67" s="6">
        <f t="shared" si="2"/>
        <v>2.1246837324673251E-2</v>
      </c>
      <c r="N67" s="6">
        <f t="shared" si="2"/>
        <v>-0.12353855768506372</v>
      </c>
      <c r="O67" s="6">
        <f t="shared" si="2"/>
        <v>1.0151454546309946E-2</v>
      </c>
      <c r="Q67" s="6">
        <f t="shared" si="3"/>
        <v>0.23013064269428929</v>
      </c>
      <c r="R67" s="6">
        <f t="shared" si="3"/>
        <v>-0.15981846482528261</v>
      </c>
      <c r="S67" s="6">
        <f t="shared" si="3"/>
        <v>-0.27049299890172762</v>
      </c>
      <c r="T67" s="6">
        <f t="shared" si="3"/>
        <v>-5.7071831012072027E-2</v>
      </c>
      <c r="V67" s="6">
        <f t="shared" si="4"/>
        <v>0.3631741444453862</v>
      </c>
      <c r="W67" s="6">
        <f t="shared" si="4"/>
        <v>-2.8138007523383468E-2</v>
      </c>
      <c r="X67" s="6">
        <f t="shared" si="4"/>
        <v>0.41939629142456547</v>
      </c>
      <c r="Y67" s="6">
        <f t="shared" si="4"/>
        <v>0.1563759355454819</v>
      </c>
    </row>
    <row r="68" spans="1:25" x14ac:dyDescent="0.2">
      <c r="A68">
        <v>2020</v>
      </c>
      <c r="B68" s="6">
        <f t="shared" si="0"/>
        <v>0.16190141589399865</v>
      </c>
      <c r="C68" s="6">
        <f t="shared" si="0"/>
        <v>-1.3419882201702094E-2</v>
      </c>
      <c r="D68" s="6">
        <f t="shared" si="0"/>
        <v>3.8664552842207156E-2</v>
      </c>
      <c r="E68" s="6">
        <f t="shared" si="0"/>
        <v>9.1933411537761467E-2</v>
      </c>
      <c r="G68" s="6">
        <f t="shared" si="1"/>
        <v>9.7216039161047041E-2</v>
      </c>
      <c r="H68" s="6">
        <f t="shared" si="1"/>
        <v>-4.7201655275962429E-3</v>
      </c>
      <c r="I68" s="6">
        <f t="shared" si="1"/>
        <v>-0.10974549318171112</v>
      </c>
      <c r="J68" s="6">
        <f t="shared" si="1"/>
        <v>3.0008188920238599E-2</v>
      </c>
      <c r="L68" s="6">
        <f t="shared" si="2"/>
        <v>-0.19215612870240528</v>
      </c>
      <c r="M68" s="6">
        <f t="shared" si="2"/>
        <v>-0.13211195646427754</v>
      </c>
      <c r="N68" s="6">
        <f t="shared" si="2"/>
        <v>0.15460476374115739</v>
      </c>
      <c r="O68" s="6">
        <f t="shared" si="2"/>
        <v>-0.12921724585789074</v>
      </c>
      <c r="Q68" s="6">
        <f t="shared" si="3"/>
        <v>0.1139516517835697</v>
      </c>
      <c r="R68" s="6">
        <f t="shared" si="3"/>
        <v>-0.23662726984556048</v>
      </c>
      <c r="S68" s="6">
        <f t="shared" si="3"/>
        <v>-8.12734755820822E-2</v>
      </c>
      <c r="T68" s="6">
        <f t="shared" si="3"/>
        <v>-7.9848506086476978E-2</v>
      </c>
      <c r="V68" s="6">
        <f t="shared" si="4"/>
        <v>2.3977336819259065E-2</v>
      </c>
      <c r="W68" s="6">
        <f t="shared" si="4"/>
        <v>0.19341984668515932</v>
      </c>
      <c r="X68" s="6">
        <f t="shared" si="4"/>
        <v>-3.6917368133976614E-2</v>
      </c>
      <c r="Y68" s="6">
        <f t="shared" si="4"/>
        <v>9.2357842090450504E-2</v>
      </c>
    </row>
    <row r="69" spans="1:25" x14ac:dyDescent="0.2">
      <c r="A69">
        <v>2021</v>
      </c>
      <c r="B69" s="6">
        <f t="shared" si="0"/>
        <v>1.1566750782759483E-2</v>
      </c>
      <c r="C69" s="6">
        <f t="shared" si="0"/>
        <v>0.41583305824987349</v>
      </c>
      <c r="D69" s="6">
        <f t="shared" si="0"/>
        <v>0.2318774948963509</v>
      </c>
      <c r="E69" s="6">
        <f t="shared" si="0"/>
        <v>0.15136688437882029</v>
      </c>
      <c r="G69" s="6">
        <f t="shared" si="1"/>
        <v>5.1463361362571458E-3</v>
      </c>
      <c r="H69" s="6">
        <f t="shared" si="1"/>
        <v>0.14919773236473688</v>
      </c>
      <c r="I69" s="6">
        <f t="shared" si="1"/>
        <v>-2.7518401571532847E-2</v>
      </c>
      <c r="J69" s="6">
        <f t="shared" si="1"/>
        <v>5.8769566703384513E-2</v>
      </c>
      <c r="L69" s="6">
        <f t="shared" si="2"/>
        <v>-5.4937212572654492E-2</v>
      </c>
      <c r="M69" s="6">
        <f t="shared" si="2"/>
        <v>9.6228065647845806E-2</v>
      </c>
      <c r="N69" s="6">
        <f t="shared" si="2"/>
        <v>-0.17107772081439687</v>
      </c>
      <c r="O69" s="6">
        <f t="shared" si="2"/>
        <v>-1.8772267534650222E-4</v>
      </c>
      <c r="Q69" s="6">
        <f t="shared" si="3"/>
        <v>2.0210281474007052E-2</v>
      </c>
      <c r="R69" s="6">
        <f t="shared" si="3"/>
        <v>0.30694752637026634</v>
      </c>
      <c r="S69" s="6">
        <f t="shared" si="3"/>
        <v>0.17168759923150279</v>
      </c>
      <c r="T69" s="6">
        <f t="shared" si="3"/>
        <v>0.1538188286921951</v>
      </c>
      <c r="V69" s="6">
        <f t="shared" si="4"/>
        <v>-6.0957332306931789E-2</v>
      </c>
      <c r="W69" s="6">
        <f t="shared" si="4"/>
        <v>0.11857086303109887</v>
      </c>
      <c r="X69" s="6">
        <f t="shared" si="4"/>
        <v>-7.3917337027100349E-2</v>
      </c>
      <c r="Y69" s="6">
        <f t="shared" si="4"/>
        <v>2.7380701090081061E-2</v>
      </c>
    </row>
    <row r="70" spans="1:25" x14ac:dyDescent="0.2">
      <c r="A70">
        <v>2022</v>
      </c>
      <c r="B70" s="6">
        <f t="shared" si="0"/>
        <v>0.22904206589448028</v>
      </c>
      <c r="C70" s="6">
        <f t="shared" si="0"/>
        <v>0.12764285926106633</v>
      </c>
      <c r="D70" s="6">
        <f t="shared" si="0"/>
        <v>-7.2624029265047185E-2</v>
      </c>
      <c r="E70" s="6">
        <f t="shared" si="0"/>
        <v>0.15525711249581264</v>
      </c>
      <c r="G70" s="6">
        <f t="shared" si="1"/>
        <v>-5.8347819901020226E-2</v>
      </c>
      <c r="H70" s="6">
        <f t="shared" si="1"/>
        <v>0.37793607703391685</v>
      </c>
      <c r="I70" s="6">
        <f t="shared" si="1"/>
        <v>5.4893495743226106E-2</v>
      </c>
      <c r="J70" s="6">
        <f t="shared" si="1"/>
        <v>0.14035423109307654</v>
      </c>
      <c r="L70" s="6">
        <f t="shared" si="2"/>
        <v>9.7452633855286352E-2</v>
      </c>
      <c r="M70" s="6">
        <f t="shared" si="2"/>
        <v>0.31032144267008865</v>
      </c>
      <c r="N70" s="6">
        <f t="shared" si="2"/>
        <v>-0.13309274618375289</v>
      </c>
      <c r="O70" s="6">
        <f t="shared" si="2"/>
        <v>0.18040573407263127</v>
      </c>
      <c r="Q70" s="6">
        <f t="shared" si="3"/>
        <v>0.2752586885977506</v>
      </c>
      <c r="R70" s="6">
        <f t="shared" si="3"/>
        <v>0.20385080082337503</v>
      </c>
      <c r="S70" s="6">
        <f t="shared" si="3"/>
        <v>3.6682722393815537E-2</v>
      </c>
      <c r="T70" s="6">
        <f t="shared" si="3"/>
        <v>0.21520689836253015</v>
      </c>
      <c r="V70" s="6">
        <f t="shared" si="4"/>
        <v>0.14602992679442584</v>
      </c>
      <c r="W70" s="6">
        <f t="shared" si="4"/>
        <v>0.16788162988265687</v>
      </c>
      <c r="X70" s="6">
        <f t="shared" si="4"/>
        <v>-1.9997274351421068E-2</v>
      </c>
      <c r="Y70" s="6">
        <f t="shared" si="4"/>
        <v>0.1374539629759588</v>
      </c>
    </row>
    <row r="71" spans="1:25" x14ac:dyDescent="0.2">
      <c r="A71">
        <v>2023</v>
      </c>
      <c r="B71" s="6">
        <f t="shared" si="0"/>
        <v>-0.15761136853253066</v>
      </c>
      <c r="C71" s="6">
        <f t="shared" si="0"/>
        <v>-0.43315150411847636</v>
      </c>
      <c r="D71" s="6">
        <f t="shared" si="0"/>
        <v>0.12988730849356722</v>
      </c>
      <c r="E71" s="6">
        <f t="shared" si="0"/>
        <v>-0.22057449441142296</v>
      </c>
      <c r="G71" s="6">
        <f t="shared" si="1"/>
        <v>-0.24262247211012811</v>
      </c>
      <c r="H71" s="6">
        <f t="shared" si="1"/>
        <v>0.15768540354682936</v>
      </c>
      <c r="I71" s="6">
        <f t="shared" si="1"/>
        <v>-6.689407260409086E-2</v>
      </c>
      <c r="J71" s="6">
        <f t="shared" si="1"/>
        <v>-1.8715594219796183E-2</v>
      </c>
      <c r="L71" s="6">
        <f t="shared" si="2"/>
        <v>-8.5435632033604159E-2</v>
      </c>
      <c r="M71" s="6">
        <f t="shared" si="2"/>
        <v>-0.11187996827539126</v>
      </c>
      <c r="N71" s="6">
        <f t="shared" si="2"/>
        <v>0.15787856057143745</v>
      </c>
      <c r="O71" s="6">
        <f t="shared" si="2"/>
        <v>-8.0604906993781755E-2</v>
      </c>
      <c r="Q71" s="6">
        <f t="shared" si="3"/>
        <v>2.5142934588575194E-2</v>
      </c>
      <c r="R71" s="6">
        <f t="shared" si="3"/>
        <v>-0.1483999822591956</v>
      </c>
      <c r="S71" s="6">
        <f t="shared" si="3"/>
        <v>3.1168197380691209E-2</v>
      </c>
      <c r="T71" s="6">
        <f t="shared" si="3"/>
        <v>-5.3483032168304745E-2</v>
      </c>
      <c r="V71" s="6">
        <f t="shared" si="4"/>
        <v>-3.23229469217029E-2</v>
      </c>
      <c r="W71" s="6">
        <f t="shared" si="4"/>
        <v>6.193916538310984E-2</v>
      </c>
      <c r="X71" s="6">
        <f t="shared" si="4"/>
        <v>-0.18893414681312048</v>
      </c>
      <c r="Y71" s="6">
        <f t="shared" si="4"/>
        <v>3.894728624324939E-3</v>
      </c>
    </row>
    <row r="72" spans="1:25" ht="15" x14ac:dyDescent="0.25">
      <c r="A72" s="5">
        <v>2024</v>
      </c>
      <c r="B72" s="4">
        <f t="shared" si="0"/>
        <v>-0.26304998204547436</v>
      </c>
      <c r="C72" s="4">
        <f t="shared" si="0"/>
        <v>-6.7345366804423268E-2</v>
      </c>
      <c r="D72" s="4">
        <f t="shared" si="0"/>
        <v>-0.2795950322567059</v>
      </c>
      <c r="E72" s="4">
        <f t="shared" si="0"/>
        <v>-0.2176556524218618</v>
      </c>
      <c r="G72" s="4">
        <f t="shared" si="1"/>
        <v>-0.23591662939171865</v>
      </c>
      <c r="H72" s="4">
        <f t="shared" si="1"/>
        <v>-0.25852098696018166</v>
      </c>
      <c r="I72" s="4">
        <f t="shared" si="1"/>
        <v>-1.8954117508767521E-2</v>
      </c>
      <c r="J72" s="4">
        <f t="shared" si="1"/>
        <v>-0.23118284653702936</v>
      </c>
      <c r="L72" s="4">
        <f t="shared" si="2"/>
        <v>-1.0444956042015119E-2</v>
      </c>
      <c r="M72" s="4">
        <f t="shared" si="2"/>
        <v>-0.12851657064359878</v>
      </c>
      <c r="N72" s="4">
        <f t="shared" si="2"/>
        <v>0.35381245379945669</v>
      </c>
      <c r="O72" s="4">
        <f t="shared" si="2"/>
        <v>-3.7655740140427385E-2</v>
      </c>
      <c r="Q72" s="4">
        <f t="shared" si="3"/>
        <v>-0.27354684145399866</v>
      </c>
      <c r="R72" s="4">
        <f t="shared" si="3"/>
        <v>0.25475518357788629</v>
      </c>
      <c r="S72" s="4">
        <f t="shared" si="3"/>
        <v>-0.10432624394783752</v>
      </c>
      <c r="T72" s="4">
        <f t="shared" si="3"/>
        <v>-3.8694363785539365E-2</v>
      </c>
      <c r="V72" s="4">
        <f t="shared" si="4"/>
        <v>-0.31581462602253163</v>
      </c>
      <c r="W72" s="4">
        <f t="shared" si="4"/>
        <v>6.8445957380725009E-3</v>
      </c>
      <c r="X72" s="4">
        <f t="shared" si="4"/>
        <v>1.0735453096055725E-2</v>
      </c>
      <c r="Y72" s="4">
        <f t="shared" si="4"/>
        <v>-9.6202549244027602E-2</v>
      </c>
    </row>
    <row r="73" spans="1:25" x14ac:dyDescent="0.2">
      <c r="A73" s="16">
        <v>2025</v>
      </c>
      <c r="B73" s="19">
        <f t="shared" si="0"/>
        <v>-0.11178584139205738</v>
      </c>
      <c r="C73" s="19">
        <f t="shared" si="0"/>
        <v>0.12404330145562992</v>
      </c>
      <c r="D73" s="19">
        <f t="shared" si="0"/>
        <v>-0.11955248336555879</v>
      </c>
      <c r="E73" s="19">
        <f t="shared" si="0"/>
        <v>-4.4085095856524203E-2</v>
      </c>
      <c r="G73" s="19">
        <f t="shared" si="1"/>
        <v>0.14152634931899288</v>
      </c>
      <c r="H73" s="19">
        <f t="shared" si="1"/>
        <v>-0.12044832953436391</v>
      </c>
      <c r="I73" s="19">
        <f t="shared" si="1"/>
        <v>6.8655679524522562E-2</v>
      </c>
      <c r="J73" s="19">
        <f t="shared" si="1"/>
        <v>-2.1375630119070177E-2</v>
      </c>
      <c r="L73" s="19">
        <f t="shared" si="2"/>
        <v>-0.17610700399896428</v>
      </c>
      <c r="M73" s="19">
        <f t="shared" si="2"/>
        <v>0.24599981494017853</v>
      </c>
      <c r="N73" s="19">
        <f t="shared" si="2"/>
        <v>0.13945918540424129</v>
      </c>
      <c r="O73" s="19">
        <f t="shared" si="2"/>
        <v>7.8266757631999972E-2</v>
      </c>
      <c r="Q73" s="19">
        <f t="shared" si="3"/>
        <v>-4.2142004149738232E-2</v>
      </c>
      <c r="R73" s="19">
        <f t="shared" si="3"/>
        <v>-1.6027364252479415E-2</v>
      </c>
      <c r="S73" s="19">
        <f t="shared" si="3"/>
        <v>5.7116969813633123E-3</v>
      </c>
      <c r="T73" s="19">
        <f t="shared" si="3"/>
        <v>-2.3428064465789045E-2</v>
      </c>
      <c r="V73" s="19">
        <f t="shared" si="4"/>
        <v>-0.16852622557442687</v>
      </c>
      <c r="W73" s="19">
        <f t="shared" si="4"/>
        <v>-6.5722963346023899E-2</v>
      </c>
      <c r="X73" s="19">
        <f t="shared" si="4"/>
        <v>-1.0876876775058109E-2</v>
      </c>
      <c r="Y73" s="19">
        <f t="shared" si="4"/>
        <v>-8.5381671455890706E-2</v>
      </c>
    </row>
    <row r="74" spans="1:25" x14ac:dyDescent="0.2">
      <c r="A74" s="16">
        <v>2026</v>
      </c>
      <c r="B74" s="19">
        <f t="shared" si="0"/>
        <v>0.12048852230554186</v>
      </c>
      <c r="C74" s="19">
        <f t="shared" si="0"/>
        <v>-1.4269557630362861E-2</v>
      </c>
      <c r="D74" s="19">
        <f t="shared" si="0"/>
        <v>-7.2284564850489064E-2</v>
      </c>
      <c r="E74" s="19">
        <f t="shared" si="0"/>
        <v>4.9780239621232791E-2</v>
      </c>
      <c r="G74" s="19">
        <f t="shared" si="1"/>
        <v>5.3019858826047095E-2</v>
      </c>
      <c r="H74" s="19">
        <f t="shared" si="1"/>
        <v>1.5466719703070897E-2</v>
      </c>
      <c r="I74" s="19">
        <f t="shared" si="1"/>
        <v>3.1666677036732427E-3</v>
      </c>
      <c r="J74" s="19">
        <f t="shared" si="1"/>
        <v>2.7105444084455588E-2</v>
      </c>
      <c r="L74" s="19">
        <f t="shared" si="2"/>
        <v>6.6469753328376235E-2</v>
      </c>
      <c r="M74" s="19">
        <f t="shared" si="2"/>
        <v>-0.12239164927086155</v>
      </c>
      <c r="N74" s="19">
        <f t="shared" si="2"/>
        <v>-0.12703499895094117</v>
      </c>
      <c r="O74" s="19">
        <f t="shared" si="2"/>
        <v>-7.1004262653436956E-2</v>
      </c>
      <c r="Q74" s="19">
        <f t="shared" si="3"/>
        <v>1.6680597962782651E-2</v>
      </c>
      <c r="R74" s="19">
        <f t="shared" si="3"/>
        <v>-0.16065899987641596</v>
      </c>
      <c r="S74" s="19">
        <f t="shared" si="3"/>
        <v>-4.9953122544097006E-2</v>
      </c>
      <c r="T74" s="19">
        <f t="shared" si="3"/>
        <v>-8.5860380084835208E-2</v>
      </c>
      <c r="V74" s="19">
        <f t="shared" si="4"/>
        <v>0.10174918701134761</v>
      </c>
      <c r="W74" s="19">
        <f t="shared" si="4"/>
        <v>-0.1349788281434845</v>
      </c>
      <c r="X74" s="19">
        <f t="shared" si="4"/>
        <v>-0.1035027463892324</v>
      </c>
      <c r="Y74" s="19">
        <f t="shared" si="4"/>
        <v>-7.950520926568827E-2</v>
      </c>
    </row>
    <row r="75" spans="1:25" x14ac:dyDescent="0.2">
      <c r="A75" s="16">
        <v>2027</v>
      </c>
      <c r="B75" s="19">
        <f t="shared" ref="B75:E75" si="5">+B50/B49-1</f>
        <v>9.2398896986919388E-2</v>
      </c>
      <c r="C75" s="19">
        <f t="shared" si="5"/>
        <v>2.967571613012665E-2</v>
      </c>
      <c r="D75" s="19">
        <f t="shared" si="5"/>
        <v>2.7982657223833529E-2</v>
      </c>
      <c r="E75" s="19">
        <f t="shared" si="5"/>
        <v>6.4968366047525317E-2</v>
      </c>
      <c r="G75" s="19">
        <f t="shared" ref="G75:J75" si="6">+G50/G49-1</f>
        <v>5.5928923328565583E-2</v>
      </c>
      <c r="H75" s="19">
        <f t="shared" si="6"/>
        <v>-8.4925750701563274E-3</v>
      </c>
      <c r="I75" s="19">
        <f t="shared" si="6"/>
        <v>2.6909542619260485E-2</v>
      </c>
      <c r="J75" s="19">
        <f t="shared" si="6"/>
        <v>1.8690028417961857E-2</v>
      </c>
      <c r="L75" s="19">
        <f t="shared" ref="L75:O75" si="7">+L50/L49-1</f>
        <v>8.9855560416058022E-2</v>
      </c>
      <c r="M75" s="19">
        <f t="shared" si="7"/>
        <v>-4.2754054620790072E-2</v>
      </c>
      <c r="N75" s="19">
        <f t="shared" si="7"/>
        <v>-0.18547867534063756</v>
      </c>
      <c r="O75" s="19">
        <f t="shared" si="7"/>
        <v>-2.118717228285405E-2</v>
      </c>
      <c r="Q75" s="19">
        <f t="shared" ref="Q75:T75" si="8">+Q50/Q49-1</f>
        <v>-3.0424009858789236E-2</v>
      </c>
      <c r="R75" s="19">
        <f t="shared" si="8"/>
        <v>1.8002962713808079E-2</v>
      </c>
      <c r="S75" s="19">
        <f t="shared" si="8"/>
        <v>-3.2530815724327145E-2</v>
      </c>
      <c r="T75" s="19">
        <f t="shared" si="8"/>
        <v>-6.6316430962574113E-3</v>
      </c>
      <c r="V75" s="19">
        <f t="shared" ref="V75:Y75" si="9">+V50/V49-1</f>
        <v>0.13553474210968952</v>
      </c>
      <c r="W75" s="19">
        <f t="shared" si="9"/>
        <v>2.7688368666491936E-3</v>
      </c>
      <c r="X75" s="19">
        <f t="shared" si="9"/>
        <v>3.5861197947043344E-2</v>
      </c>
      <c r="Y75" s="19">
        <f t="shared" si="9"/>
        <v>4.1161602011358989E-2</v>
      </c>
    </row>
    <row r="77" spans="1:25" ht="15" x14ac:dyDescent="0.25">
      <c r="A77" s="1" t="s">
        <v>20</v>
      </c>
    </row>
    <row r="78" spans="1:25" x14ac:dyDescent="0.2">
      <c r="A78" s="23" t="s">
        <v>68</v>
      </c>
      <c r="B78" s="24">
        <f>+(B50/B48)^(1/2)-1</f>
        <v>0.10635456606509153</v>
      </c>
      <c r="C78" s="24">
        <f t="shared" ref="C78:E78" si="10">+(C50/C48)^(1/2)-1</f>
        <v>7.4634976802994135E-3</v>
      </c>
      <c r="D78" s="24">
        <f t="shared" si="10"/>
        <v>-2.3436956375800899E-2</v>
      </c>
      <c r="E78" s="24">
        <f t="shared" si="10"/>
        <v>5.7347032198229453E-2</v>
      </c>
      <c r="G78" s="24">
        <f>+(G50/G48)^(1/2)-1</f>
        <v>5.4473387892642E-2</v>
      </c>
      <c r="H78" s="24">
        <f t="shared" ref="H78:J78" si="11">+(H50/H48)^(1/2)-1</f>
        <v>3.4155631415864196E-3</v>
      </c>
      <c r="I78" s="24">
        <f t="shared" si="11"/>
        <v>1.4968681242168547E-2</v>
      </c>
      <c r="J78" s="24">
        <f t="shared" si="11"/>
        <v>2.2889081974500902E-2</v>
      </c>
      <c r="L78" s="24">
        <f>+(L50/L48)^(1/2)-1</f>
        <v>7.8099248993557469E-2</v>
      </c>
      <c r="M78" s="24">
        <f t="shared" ref="M78:O78" si="12">+(M50/M48)^(1/2)-1</f>
        <v>-8.3437380553623486E-2</v>
      </c>
      <c r="N78" s="24">
        <f t="shared" si="12"/>
        <v>-0.15676301727465658</v>
      </c>
      <c r="O78" s="24">
        <f t="shared" si="12"/>
        <v>-4.6420981454937671E-2</v>
      </c>
      <c r="Q78" s="24">
        <f>+(Q50/Q48)^(1/2)-1</f>
        <v>-7.1510198287338955E-3</v>
      </c>
      <c r="R78" s="24">
        <f t="shared" ref="R78:T78" si="13">+(R50/R48)^(1/2)-1</f>
        <v>-7.5634474435042898E-2</v>
      </c>
      <c r="S78" s="24">
        <f t="shared" si="13"/>
        <v>-4.1281544166426043E-2</v>
      </c>
      <c r="T78" s="24">
        <f t="shared" si="13"/>
        <v>-4.7069062200340239E-2</v>
      </c>
      <c r="V78" s="24">
        <f>+(V50/V48)^(1/2)-1</f>
        <v>0.11851440712334615</v>
      </c>
      <c r="W78" s="24">
        <f t="shared" ref="W78:Y78" si="14">+(W50/W48)^(1/2)-1</f>
        <v>-6.864814684911702E-2</v>
      </c>
      <c r="X78" s="24">
        <f t="shared" si="14"/>
        <v>-3.6336822805040359E-2</v>
      </c>
      <c r="Y78" s="24">
        <f t="shared" si="14"/>
        <v>-2.1029198104434488E-2</v>
      </c>
    </row>
  </sheetData>
  <mergeCells count="10">
    <mergeCell ref="B53:E53"/>
    <mergeCell ref="G53:J53"/>
    <mergeCell ref="L53:O53"/>
    <mergeCell ref="Q53:T53"/>
    <mergeCell ref="V53:Y53"/>
    <mergeCell ref="B28:E28"/>
    <mergeCell ref="G28:J28"/>
    <mergeCell ref="L28:O28"/>
    <mergeCell ref="Q28:T28"/>
    <mergeCell ref="V28:Y28"/>
  </mergeCells>
  <pageMargins left="0.7" right="0.7" top="0.75" bottom="0.75" header="0.3" footer="0.3"/>
  <pageSetup orientation="portrait" horizontalDpi="300" verticalDpi="3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B06E52-2D26-43F4-B0D7-BD33865590D1}">
  <dimension ref="A1:J98"/>
  <sheetViews>
    <sheetView showGridLines="0" zoomScale="80" zoomScaleNormal="80" workbookViewId="0">
      <pane xSplit="1" topLeftCell="B1" activePane="topRight" state="frozen"/>
      <selection pane="topRight"/>
    </sheetView>
  </sheetViews>
  <sheetFormatPr baseColWidth="10" defaultColWidth="11" defaultRowHeight="14.25" x14ac:dyDescent="0.2"/>
  <cols>
    <col min="2" max="5" width="20.625" customWidth="1"/>
    <col min="6" max="6" width="7.75" customWidth="1"/>
    <col min="7" max="10" width="20.625" customWidth="1"/>
  </cols>
  <sheetData>
    <row r="1" spans="2:10" ht="23.25" x14ac:dyDescent="0.35">
      <c r="B1" s="37" t="s">
        <v>62</v>
      </c>
    </row>
    <row r="2" spans="2:10" x14ac:dyDescent="0.2">
      <c r="B2" t="s">
        <v>0</v>
      </c>
      <c r="C2" s="2">
        <f>+LastUpdate</f>
        <v>45946</v>
      </c>
      <c r="D2" s="38"/>
    </row>
    <row r="4" spans="2:10" ht="15" x14ac:dyDescent="0.25">
      <c r="B4" s="34" t="s">
        <v>67</v>
      </c>
      <c r="G4" s="1" t="s">
        <v>2</v>
      </c>
      <c r="I4" s="12">
        <f>+ValutaSEK</f>
        <v>105.24</v>
      </c>
      <c r="J4" s="35">
        <f>+ValutaSEKdate</f>
        <v>45809</v>
      </c>
    </row>
    <row r="5" spans="2:10" ht="15" x14ac:dyDescent="0.25">
      <c r="B5" s="1"/>
      <c r="G5" s="1"/>
      <c r="I5" s="12"/>
      <c r="J5" s="25"/>
    </row>
    <row r="28" spans="1:10" ht="18" x14ac:dyDescent="0.25">
      <c r="B28" s="57" t="s">
        <v>4</v>
      </c>
      <c r="C28" s="57"/>
      <c r="D28" s="57"/>
      <c r="E28" s="57"/>
      <c r="G28" s="57" t="s">
        <v>5</v>
      </c>
      <c r="H28" s="57"/>
      <c r="I28" s="57"/>
      <c r="J28" s="57"/>
    </row>
    <row r="29" spans="1:10" ht="10.5" customHeight="1" x14ac:dyDescent="0.3">
      <c r="B29" s="28"/>
      <c r="C29" s="28"/>
      <c r="D29" s="28"/>
      <c r="E29" s="28"/>
      <c r="G29" s="28"/>
      <c r="H29" s="28"/>
      <c r="I29" s="28"/>
      <c r="J29" s="28"/>
    </row>
    <row r="30" spans="1:10" ht="15" x14ac:dyDescent="0.25">
      <c r="B30" s="26" t="s">
        <v>54</v>
      </c>
      <c r="C30" s="26" t="s">
        <v>57</v>
      </c>
      <c r="D30" s="26" t="s">
        <v>55</v>
      </c>
      <c r="E30" s="26" t="s">
        <v>56</v>
      </c>
      <c r="G30" s="26" t="s">
        <v>54</v>
      </c>
      <c r="H30" s="26" t="s">
        <v>57</v>
      </c>
      <c r="I30" s="26" t="s">
        <v>55</v>
      </c>
      <c r="J30" s="26" t="s">
        <v>56</v>
      </c>
    </row>
    <row r="31" spans="1:10" x14ac:dyDescent="0.2">
      <c r="A31">
        <v>2010</v>
      </c>
      <c r="B31" s="33">
        <v>25.245000000000001</v>
      </c>
      <c r="C31" s="33">
        <v>10.1342</v>
      </c>
      <c r="D31" s="33">
        <v>16.8538</v>
      </c>
      <c r="E31" s="32">
        <v>52.232999999999997</v>
      </c>
      <c r="F31" s="32"/>
      <c r="G31" s="33">
        <v>31.332999999999998</v>
      </c>
      <c r="H31" s="33">
        <v>22.053999999999998</v>
      </c>
      <c r="I31" s="33">
        <v>10.515000000000001</v>
      </c>
      <c r="J31" s="32">
        <v>63.902000000000001</v>
      </c>
    </row>
    <row r="32" spans="1:10" x14ac:dyDescent="0.2">
      <c r="A32">
        <v>2011</v>
      </c>
      <c r="B32" s="33">
        <v>26.285</v>
      </c>
      <c r="C32" s="33">
        <v>12.708399999999999</v>
      </c>
      <c r="D32" s="33">
        <v>16.837599999999998</v>
      </c>
      <c r="E32" s="32">
        <v>55.831000000000003</v>
      </c>
      <c r="F32" s="32"/>
      <c r="G32" s="33">
        <v>30.361999999999998</v>
      </c>
      <c r="H32" s="33">
        <v>20.716000000000001</v>
      </c>
      <c r="I32" s="33">
        <v>10.907</v>
      </c>
      <c r="J32" s="32">
        <v>61.984999999999999</v>
      </c>
    </row>
    <row r="33" spans="1:10" x14ac:dyDescent="0.2">
      <c r="A33">
        <v>2012</v>
      </c>
      <c r="B33" s="33">
        <v>26.277277999999999</v>
      </c>
      <c r="C33" s="33">
        <v>10.815799999999999</v>
      </c>
      <c r="D33" s="33">
        <v>13.423200000000001</v>
      </c>
      <c r="E33" s="32">
        <v>50.516278</v>
      </c>
      <c r="F33" s="32"/>
      <c r="G33" s="33">
        <v>31.478000000000002</v>
      </c>
      <c r="H33" s="33">
        <v>25.518000000000001</v>
      </c>
      <c r="I33" s="33">
        <v>14.525</v>
      </c>
      <c r="J33" s="32">
        <v>71.521000000000001</v>
      </c>
    </row>
    <row r="34" spans="1:10" x14ac:dyDescent="0.2">
      <c r="A34">
        <v>2013</v>
      </c>
      <c r="B34" s="33">
        <v>29.907239999999998</v>
      </c>
      <c r="C34" s="33">
        <v>10.862599999999999</v>
      </c>
      <c r="D34" s="33">
        <v>13.922400000000001</v>
      </c>
      <c r="E34" s="32">
        <v>54.692239999999998</v>
      </c>
      <c r="F34" s="32"/>
      <c r="G34" s="33">
        <v>27.891999999999999</v>
      </c>
      <c r="H34" s="33">
        <v>26.443000000000001</v>
      </c>
      <c r="I34" s="33">
        <v>11.712</v>
      </c>
      <c r="J34" s="32">
        <v>66.046999999999997</v>
      </c>
    </row>
    <row r="35" spans="1:10" x14ac:dyDescent="0.2">
      <c r="A35">
        <v>2014</v>
      </c>
      <c r="B35" s="33">
        <v>35.466912999999998</v>
      </c>
      <c r="C35" s="33">
        <v>12.102799999999998</v>
      </c>
      <c r="D35" s="33">
        <v>17.542200000000001</v>
      </c>
      <c r="E35" s="32">
        <v>65.111912999999987</v>
      </c>
      <c r="F35" s="32"/>
      <c r="G35" s="33">
        <v>28.132000000000001</v>
      </c>
      <c r="H35" s="33">
        <v>28.388999999999999</v>
      </c>
      <c r="I35" s="33">
        <v>15.077</v>
      </c>
      <c r="J35" s="32">
        <v>71.597999999999999</v>
      </c>
    </row>
    <row r="36" spans="1:10" x14ac:dyDescent="0.2">
      <c r="A36">
        <v>2015</v>
      </c>
      <c r="B36" s="33">
        <v>37.822792</v>
      </c>
      <c r="C36" s="33">
        <v>13.591252400000002</v>
      </c>
      <c r="D36" s="33">
        <v>20.615747599999999</v>
      </c>
      <c r="E36" s="32">
        <v>72.029792</v>
      </c>
      <c r="F36" s="32"/>
      <c r="G36" s="33">
        <v>30.466000000000001</v>
      </c>
      <c r="H36" s="33">
        <v>27.57</v>
      </c>
      <c r="I36" s="33">
        <v>14.977</v>
      </c>
      <c r="J36" s="32">
        <v>73.013000000000005</v>
      </c>
    </row>
    <row r="37" spans="1:10" x14ac:dyDescent="0.2">
      <c r="A37">
        <v>2016</v>
      </c>
      <c r="B37" s="33">
        <v>38.28049</v>
      </c>
      <c r="C37" s="33">
        <v>15.420596</v>
      </c>
      <c r="D37" s="33">
        <v>20.367404000000001</v>
      </c>
      <c r="E37" s="32">
        <v>74.068489999999997</v>
      </c>
      <c r="F37" s="32"/>
      <c r="G37" s="33">
        <v>31.384</v>
      </c>
      <c r="H37" s="33">
        <v>24.529</v>
      </c>
      <c r="I37" s="33">
        <v>19.443000000000001</v>
      </c>
      <c r="J37" s="32">
        <v>75.355999999999995</v>
      </c>
    </row>
    <row r="38" spans="1:10" x14ac:dyDescent="0.2">
      <c r="A38">
        <v>2017</v>
      </c>
      <c r="B38" s="33">
        <v>42.495863200000009</v>
      </c>
      <c r="C38" s="33">
        <v>15.842033599999999</v>
      </c>
      <c r="D38" s="33">
        <v>19.100966400000001</v>
      </c>
      <c r="E38" s="32">
        <v>77.438863200000014</v>
      </c>
      <c r="F38" s="32"/>
      <c r="G38" s="33">
        <v>34.966999999999999</v>
      </c>
      <c r="H38" s="33">
        <v>27.513999999999999</v>
      </c>
      <c r="I38" s="33">
        <v>17.626000000000001</v>
      </c>
      <c r="J38" s="32">
        <v>80.106999999999999</v>
      </c>
    </row>
    <row r="39" spans="1:10" x14ac:dyDescent="0.2">
      <c r="A39">
        <v>2018</v>
      </c>
      <c r="B39" s="33">
        <v>47.118597136000005</v>
      </c>
      <c r="C39" s="33">
        <v>18.801637800000002</v>
      </c>
      <c r="D39" s="33">
        <v>19.200362200000001</v>
      </c>
      <c r="E39" s="32">
        <v>85.120597136000015</v>
      </c>
      <c r="F39" s="32"/>
      <c r="G39" s="33">
        <v>39.039000000000001</v>
      </c>
      <c r="H39" s="33">
        <v>32.457000000000001</v>
      </c>
      <c r="I39" s="33">
        <v>17.414999999999999</v>
      </c>
      <c r="J39" s="32">
        <v>88.911000000000001</v>
      </c>
    </row>
    <row r="40" spans="1:10" x14ac:dyDescent="0.2">
      <c r="A40">
        <v>2019</v>
      </c>
      <c r="B40" s="33">
        <v>50.591265243200006</v>
      </c>
      <c r="C40" s="33">
        <v>19.515867799999999</v>
      </c>
      <c r="D40" s="33">
        <v>23.2211322</v>
      </c>
      <c r="E40" s="32">
        <v>93.328265243200008</v>
      </c>
      <c r="F40" s="32"/>
      <c r="G40" s="33">
        <v>42.366999999999997</v>
      </c>
      <c r="H40" s="33">
        <v>38.837000000000003</v>
      </c>
      <c r="I40" s="33">
        <v>17.488</v>
      </c>
      <c r="J40" s="32">
        <v>98.692000000000007</v>
      </c>
    </row>
    <row r="41" spans="1:10" x14ac:dyDescent="0.2">
      <c r="A41">
        <v>2020</v>
      </c>
      <c r="B41" s="33">
        <v>48.47672952059478</v>
      </c>
      <c r="C41" s="33">
        <v>21.086381000000003</v>
      </c>
      <c r="D41" s="33">
        <v>23.894618999999999</v>
      </c>
      <c r="E41" s="32">
        <v>93.457729520594796</v>
      </c>
      <c r="F41" s="32"/>
      <c r="G41" s="33">
        <v>50.795999999999999</v>
      </c>
      <c r="H41" s="33">
        <v>42.04</v>
      </c>
      <c r="I41" s="33">
        <v>16.471</v>
      </c>
      <c r="J41" s="32">
        <v>109.307</v>
      </c>
    </row>
    <row r="42" spans="1:10" x14ac:dyDescent="0.2">
      <c r="A42">
        <v>2021</v>
      </c>
      <c r="B42" s="33">
        <v>53.006656976316144</v>
      </c>
      <c r="C42" s="33">
        <v>20.420069199999997</v>
      </c>
      <c r="D42" s="33">
        <v>24.0629308</v>
      </c>
      <c r="E42" s="32">
        <v>97.489656976316141</v>
      </c>
      <c r="F42" s="32"/>
      <c r="G42" s="33">
        <v>50.893000000000001</v>
      </c>
      <c r="H42" s="33">
        <v>37.334000000000003</v>
      </c>
      <c r="I42" s="33">
        <v>16.609000000000002</v>
      </c>
      <c r="J42" s="32">
        <v>104.83600000000001</v>
      </c>
    </row>
    <row r="43" spans="1:10" x14ac:dyDescent="0.2">
      <c r="A43">
        <v>2022</v>
      </c>
      <c r="B43" s="33">
        <v>62.277393502365427</v>
      </c>
      <c r="C43" s="33">
        <v>19.5289708</v>
      </c>
      <c r="D43" s="33">
        <v>26.594029200000001</v>
      </c>
      <c r="E43" s="32">
        <v>108.40039350236543</v>
      </c>
      <c r="F43" s="32"/>
      <c r="G43" s="33">
        <v>55.014000000000003</v>
      </c>
      <c r="H43" s="33">
        <v>43.704000000000001</v>
      </c>
      <c r="I43" s="33">
        <v>17.183</v>
      </c>
      <c r="J43" s="32">
        <v>115.90100000000001</v>
      </c>
    </row>
    <row r="44" spans="1:10" x14ac:dyDescent="0.2">
      <c r="A44">
        <v>2023</v>
      </c>
      <c r="B44" s="33">
        <v>58.352350169224898</v>
      </c>
      <c r="C44" s="33">
        <v>21.825818264839761</v>
      </c>
      <c r="D44" s="33">
        <v>28.466914192196931</v>
      </c>
      <c r="E44" s="32">
        <v>108.6450826262616</v>
      </c>
      <c r="F44" s="32"/>
      <c r="G44" s="33">
        <v>57.37</v>
      </c>
      <c r="H44" s="33">
        <v>53.42</v>
      </c>
      <c r="I44" s="33">
        <v>19.690000000000001</v>
      </c>
      <c r="J44" s="32">
        <v>129.328</v>
      </c>
    </row>
    <row r="45" spans="1:10" ht="15" x14ac:dyDescent="0.25">
      <c r="A45" s="10">
        <v>2024</v>
      </c>
      <c r="B45" s="31">
        <v>63.942395804439307</v>
      </c>
      <c r="C45" s="31">
        <v>25.427422133746404</v>
      </c>
      <c r="D45" s="31">
        <v>26.174754478963305</v>
      </c>
      <c r="E45" s="30">
        <v>115.54457241714903</v>
      </c>
      <c r="F45" s="32"/>
      <c r="G45" s="31">
        <v>58.426000000000002</v>
      </c>
      <c r="H45" s="31">
        <v>61.055999999999997</v>
      </c>
      <c r="I45" s="31">
        <v>19.728999999999999</v>
      </c>
      <c r="J45" s="30">
        <v>137.26900000000001</v>
      </c>
    </row>
    <row r="46" spans="1:10" x14ac:dyDescent="0.2">
      <c r="A46" s="16">
        <v>2025</v>
      </c>
      <c r="B46" s="29">
        <v>63.427901329288254</v>
      </c>
      <c r="C46" s="29">
        <v>27.206407180195523</v>
      </c>
      <c r="D46" s="29">
        <v>25.305988736038163</v>
      </c>
      <c r="E46" s="29">
        <v>115.94029724552193</v>
      </c>
      <c r="F46" s="32"/>
      <c r="G46" s="29">
        <v>59.458130199999999</v>
      </c>
      <c r="H46" s="29">
        <v>63.926579199999999</v>
      </c>
      <c r="I46" s="29">
        <v>18.93263682400001</v>
      </c>
      <c r="J46" s="29">
        <v>145.74591850000002</v>
      </c>
    </row>
    <row r="47" spans="1:10" x14ac:dyDescent="0.2">
      <c r="A47" s="16">
        <v>2026</v>
      </c>
      <c r="B47" s="29">
        <v>67.128578930181376</v>
      </c>
      <c r="C47" s="29">
        <v>29.287816533161632</v>
      </c>
      <c r="D47" s="29">
        <v>25.414825922855112</v>
      </c>
      <c r="E47" s="29">
        <v>121.83122138619812</v>
      </c>
      <c r="F47" s="32"/>
      <c r="G47" s="29">
        <v>64.378758758399997</v>
      </c>
      <c r="H47" s="29">
        <v>67.241143959552005</v>
      </c>
      <c r="I47" s="29">
        <v>18.580226792980486</v>
      </c>
      <c r="J47" s="29">
        <v>157.3656308667</v>
      </c>
    </row>
    <row r="48" spans="1:10" x14ac:dyDescent="0.2">
      <c r="A48" s="16">
        <v>2027</v>
      </c>
      <c r="B48" s="29">
        <v>67.87580181219586</v>
      </c>
      <c r="C48" s="29">
        <v>31.250851686298216</v>
      </c>
      <c r="D48" s="29">
        <v>26.137849736134289</v>
      </c>
      <c r="E48" s="29">
        <v>125.26450323462836</v>
      </c>
      <c r="F48" s="32"/>
      <c r="G48" s="29">
        <v>64.374966912210127</v>
      </c>
      <c r="H48" s="29">
        <v>70.0948581091954</v>
      </c>
      <c r="I48" s="29">
        <v>19.332409282018077</v>
      </c>
      <c r="J48" s="29">
        <v>157.3656308667</v>
      </c>
    </row>
    <row r="51" spans="1:10" ht="18" x14ac:dyDescent="0.25">
      <c r="B51" s="57" t="s">
        <v>4</v>
      </c>
      <c r="C51" s="57"/>
      <c r="D51" s="57"/>
      <c r="E51" s="57"/>
      <c r="G51" s="57" t="s">
        <v>13</v>
      </c>
      <c r="H51" s="57"/>
      <c r="I51" s="57"/>
      <c r="J51" s="57"/>
    </row>
    <row r="52" spans="1:10" ht="10.5" customHeight="1" x14ac:dyDescent="0.3">
      <c r="B52" s="28"/>
      <c r="C52" s="28"/>
      <c r="D52" s="28"/>
      <c r="E52" s="28"/>
      <c r="G52" s="28"/>
      <c r="H52" s="28"/>
      <c r="I52" s="28"/>
      <c r="J52" s="28"/>
    </row>
    <row r="53" spans="1:10" ht="15" x14ac:dyDescent="0.25">
      <c r="B53" s="26" t="str">
        <f t="shared" ref="B53:B69" si="0">+B30</f>
        <v>Samferdsel</v>
      </c>
      <c r="C53" s="26" t="str">
        <f t="shared" ref="C53:E53" si="1">+C30</f>
        <v>Energi, vann og avløp</v>
      </c>
      <c r="D53" s="26" t="str">
        <f t="shared" si="1"/>
        <v>Anlegg annet</v>
      </c>
      <c r="E53" s="26" t="str">
        <f t="shared" si="1"/>
        <v>Anlegg totalt</v>
      </c>
      <c r="G53" s="26" t="str">
        <f>+G30</f>
        <v>Samferdsel</v>
      </c>
      <c r="H53" s="26" t="str">
        <f t="shared" ref="H53:J53" si="2">+H30</f>
        <v>Energi, vann og avløp</v>
      </c>
      <c r="I53" s="26" t="str">
        <f t="shared" si="2"/>
        <v>Anlegg annet</v>
      </c>
      <c r="J53" s="26" t="str">
        <f t="shared" si="2"/>
        <v>Anlegg totalt</v>
      </c>
    </row>
    <row r="54" spans="1:10" x14ac:dyDescent="0.2">
      <c r="A54">
        <v>2010</v>
      </c>
      <c r="B54" s="33">
        <f t="shared" si="0"/>
        <v>25.245000000000001</v>
      </c>
      <c r="C54" s="33">
        <f t="shared" ref="C54:E69" si="3">+C31</f>
        <v>10.1342</v>
      </c>
      <c r="D54" s="33">
        <f t="shared" si="3"/>
        <v>16.8538</v>
      </c>
      <c r="E54" s="32">
        <f t="shared" si="3"/>
        <v>52.232999999999997</v>
      </c>
      <c r="G54" s="33">
        <f t="shared" ref="G54:I69" si="4">+(G31*$I$4)/100</f>
        <v>32.974849200000001</v>
      </c>
      <c r="H54" s="33">
        <f t="shared" si="4"/>
        <v>23.2096296</v>
      </c>
      <c r="I54" s="33">
        <f t="shared" si="4"/>
        <v>11.065986000000001</v>
      </c>
      <c r="J54" s="32">
        <f t="shared" ref="J54:J66" si="5">+SUM(G54:I54)</f>
        <v>67.250464800000003</v>
      </c>
    </row>
    <row r="55" spans="1:10" x14ac:dyDescent="0.2">
      <c r="A55">
        <v>2011</v>
      </c>
      <c r="B55" s="33">
        <f t="shared" si="0"/>
        <v>26.285</v>
      </c>
      <c r="C55" s="33">
        <f t="shared" si="3"/>
        <v>12.708399999999999</v>
      </c>
      <c r="D55" s="33">
        <f t="shared" si="3"/>
        <v>16.837599999999998</v>
      </c>
      <c r="E55" s="32">
        <f t="shared" si="3"/>
        <v>55.831000000000003</v>
      </c>
      <c r="G55" s="33">
        <f t="shared" si="4"/>
        <v>31.952968799999997</v>
      </c>
      <c r="H55" s="33">
        <f t="shared" si="4"/>
        <v>21.801518399999999</v>
      </c>
      <c r="I55" s="33">
        <f t="shared" si="4"/>
        <v>11.478526799999999</v>
      </c>
      <c r="J55" s="32">
        <f t="shared" si="5"/>
        <v>65.233013999999997</v>
      </c>
    </row>
    <row r="56" spans="1:10" x14ac:dyDescent="0.2">
      <c r="A56">
        <v>2012</v>
      </c>
      <c r="B56" s="33">
        <f t="shared" si="0"/>
        <v>26.277277999999999</v>
      </c>
      <c r="C56" s="33">
        <f t="shared" si="3"/>
        <v>10.815799999999999</v>
      </c>
      <c r="D56" s="33">
        <f t="shared" si="3"/>
        <v>13.423200000000001</v>
      </c>
      <c r="E56" s="32">
        <f t="shared" si="3"/>
        <v>50.516278</v>
      </c>
      <c r="G56" s="33">
        <f t="shared" si="4"/>
        <v>33.127447199999999</v>
      </c>
      <c r="H56" s="33">
        <f t="shared" si="4"/>
        <v>26.855143199999997</v>
      </c>
      <c r="I56" s="33">
        <f t="shared" si="4"/>
        <v>15.286109999999999</v>
      </c>
      <c r="J56" s="32">
        <f t="shared" si="5"/>
        <v>75.268700399999986</v>
      </c>
    </row>
    <row r="57" spans="1:10" x14ac:dyDescent="0.2">
      <c r="A57">
        <v>2013</v>
      </c>
      <c r="B57" s="33">
        <f t="shared" si="0"/>
        <v>29.907239999999998</v>
      </c>
      <c r="C57" s="33">
        <f t="shared" si="3"/>
        <v>10.862599999999999</v>
      </c>
      <c r="D57" s="33">
        <f t="shared" si="3"/>
        <v>13.922400000000001</v>
      </c>
      <c r="E57" s="32">
        <f t="shared" si="3"/>
        <v>54.692239999999998</v>
      </c>
      <c r="G57" s="33">
        <f t="shared" si="4"/>
        <v>29.353540799999998</v>
      </c>
      <c r="H57" s="33">
        <f t="shared" si="4"/>
        <v>27.828613199999999</v>
      </c>
      <c r="I57" s="33">
        <f t="shared" si="4"/>
        <v>12.325708799999999</v>
      </c>
      <c r="J57" s="32">
        <f t="shared" si="5"/>
        <v>69.507862799999998</v>
      </c>
    </row>
    <row r="58" spans="1:10" x14ac:dyDescent="0.2">
      <c r="A58">
        <v>2014</v>
      </c>
      <c r="B58" s="33">
        <f t="shared" si="0"/>
        <v>35.466912999999998</v>
      </c>
      <c r="C58" s="33">
        <f t="shared" si="3"/>
        <v>12.102799999999998</v>
      </c>
      <c r="D58" s="33">
        <f t="shared" si="3"/>
        <v>17.542200000000001</v>
      </c>
      <c r="E58" s="32">
        <f t="shared" si="3"/>
        <v>65.111912999999987</v>
      </c>
      <c r="G58" s="33">
        <f t="shared" si="4"/>
        <v>29.606116799999999</v>
      </c>
      <c r="H58" s="33">
        <f t="shared" si="4"/>
        <v>29.8765836</v>
      </c>
      <c r="I58" s="33">
        <f t="shared" si="4"/>
        <v>15.867034799999999</v>
      </c>
      <c r="J58" s="32">
        <f t="shared" si="5"/>
        <v>75.349735199999998</v>
      </c>
    </row>
    <row r="59" spans="1:10" x14ac:dyDescent="0.2">
      <c r="A59">
        <v>2015</v>
      </c>
      <c r="B59" s="33">
        <f t="shared" si="0"/>
        <v>37.822792</v>
      </c>
      <c r="C59" s="33">
        <f t="shared" si="3"/>
        <v>13.591252400000002</v>
      </c>
      <c r="D59" s="33">
        <f t="shared" si="3"/>
        <v>20.615747599999999</v>
      </c>
      <c r="E59" s="32">
        <f t="shared" si="3"/>
        <v>72.029792</v>
      </c>
      <c r="G59" s="33">
        <f t="shared" si="4"/>
        <v>32.062418399999999</v>
      </c>
      <c r="H59" s="33">
        <f t="shared" si="4"/>
        <v>29.014667999999997</v>
      </c>
      <c r="I59" s="33">
        <f t="shared" si="4"/>
        <v>15.761794800000001</v>
      </c>
      <c r="J59" s="32">
        <f t="shared" si="5"/>
        <v>76.838881200000003</v>
      </c>
    </row>
    <row r="60" spans="1:10" x14ac:dyDescent="0.2">
      <c r="A60">
        <v>2016</v>
      </c>
      <c r="B60" s="33">
        <f t="shared" si="0"/>
        <v>38.28049</v>
      </c>
      <c r="C60" s="33">
        <f t="shared" si="3"/>
        <v>15.420596</v>
      </c>
      <c r="D60" s="33">
        <f t="shared" si="3"/>
        <v>20.367404000000001</v>
      </c>
      <c r="E60" s="32">
        <f t="shared" si="3"/>
        <v>74.068489999999997</v>
      </c>
      <c r="G60" s="33">
        <f t="shared" si="4"/>
        <v>33.028521599999998</v>
      </c>
      <c r="H60" s="33">
        <f t="shared" si="4"/>
        <v>25.814319599999997</v>
      </c>
      <c r="I60" s="33">
        <f t="shared" si="4"/>
        <v>20.461813200000002</v>
      </c>
      <c r="J60" s="32">
        <f t="shared" si="5"/>
        <v>79.304654400000004</v>
      </c>
    </row>
    <row r="61" spans="1:10" x14ac:dyDescent="0.2">
      <c r="A61">
        <v>2017</v>
      </c>
      <c r="B61" s="33">
        <f t="shared" si="0"/>
        <v>42.495863200000009</v>
      </c>
      <c r="C61" s="33">
        <f t="shared" si="3"/>
        <v>15.842033599999999</v>
      </c>
      <c r="D61" s="33">
        <f t="shared" si="3"/>
        <v>19.100966400000001</v>
      </c>
      <c r="E61" s="32">
        <f t="shared" si="3"/>
        <v>77.438863200000014</v>
      </c>
      <c r="G61" s="33">
        <f t="shared" si="4"/>
        <v>36.799270799999995</v>
      </c>
      <c r="H61" s="33">
        <f t="shared" si="4"/>
        <v>28.955733599999999</v>
      </c>
      <c r="I61" s="33">
        <f t="shared" si="4"/>
        <v>18.549602400000001</v>
      </c>
      <c r="J61" s="32">
        <f t="shared" si="5"/>
        <v>84.304606799999988</v>
      </c>
    </row>
    <row r="62" spans="1:10" x14ac:dyDescent="0.2">
      <c r="A62">
        <v>2018</v>
      </c>
      <c r="B62" s="33">
        <f t="shared" si="0"/>
        <v>47.118597136000005</v>
      </c>
      <c r="C62" s="33">
        <f t="shared" si="3"/>
        <v>18.801637800000002</v>
      </c>
      <c r="D62" s="33">
        <f t="shared" si="3"/>
        <v>19.200362200000001</v>
      </c>
      <c r="E62" s="32">
        <f t="shared" si="3"/>
        <v>85.120597136000015</v>
      </c>
      <c r="G62" s="33">
        <f t="shared" si="4"/>
        <v>41.0846436</v>
      </c>
      <c r="H62" s="33">
        <f t="shared" si="4"/>
        <v>34.157746799999998</v>
      </c>
      <c r="I62" s="33">
        <f t="shared" si="4"/>
        <v>18.327545999999998</v>
      </c>
      <c r="J62" s="32">
        <f t="shared" si="5"/>
        <v>93.569936400000003</v>
      </c>
    </row>
    <row r="63" spans="1:10" x14ac:dyDescent="0.2">
      <c r="A63">
        <v>2019</v>
      </c>
      <c r="B63" s="33">
        <f t="shared" si="0"/>
        <v>50.591265243200006</v>
      </c>
      <c r="C63" s="33">
        <f t="shared" si="3"/>
        <v>19.515867799999999</v>
      </c>
      <c r="D63" s="33">
        <f t="shared" si="3"/>
        <v>23.2211322</v>
      </c>
      <c r="E63" s="32">
        <f t="shared" si="3"/>
        <v>93.328265243200008</v>
      </c>
      <c r="G63" s="33">
        <f t="shared" si="4"/>
        <v>44.587030799999994</v>
      </c>
      <c r="H63" s="33">
        <f t="shared" si="4"/>
        <v>40.872058799999998</v>
      </c>
      <c r="I63" s="33">
        <f t="shared" si="4"/>
        <v>18.4043712</v>
      </c>
      <c r="J63" s="32">
        <f t="shared" si="5"/>
        <v>103.8634608</v>
      </c>
    </row>
    <row r="64" spans="1:10" x14ac:dyDescent="0.2">
      <c r="A64">
        <v>2020</v>
      </c>
      <c r="B64" s="33">
        <f t="shared" si="0"/>
        <v>48.47672952059478</v>
      </c>
      <c r="C64" s="33">
        <f t="shared" si="3"/>
        <v>21.086381000000003</v>
      </c>
      <c r="D64" s="33">
        <f t="shared" si="3"/>
        <v>23.894618999999999</v>
      </c>
      <c r="E64" s="32">
        <f t="shared" si="3"/>
        <v>93.457729520594796</v>
      </c>
      <c r="G64" s="33">
        <f t="shared" si="4"/>
        <v>53.457710399999996</v>
      </c>
      <c r="H64" s="33">
        <f t="shared" si="4"/>
        <v>44.242896000000002</v>
      </c>
      <c r="I64" s="33">
        <f t="shared" si="4"/>
        <v>17.334080400000001</v>
      </c>
      <c r="J64" s="32">
        <f t="shared" si="5"/>
        <v>115.0346868</v>
      </c>
    </row>
    <row r="65" spans="1:10" x14ac:dyDescent="0.2">
      <c r="A65">
        <v>2021</v>
      </c>
      <c r="B65" s="33">
        <f t="shared" si="0"/>
        <v>53.006656976316144</v>
      </c>
      <c r="C65" s="33">
        <f t="shared" si="3"/>
        <v>20.420069199999997</v>
      </c>
      <c r="D65" s="33">
        <f t="shared" si="3"/>
        <v>24.0629308</v>
      </c>
      <c r="E65" s="32">
        <f t="shared" si="3"/>
        <v>97.489656976316141</v>
      </c>
      <c r="G65" s="33">
        <f t="shared" si="4"/>
        <v>53.559793199999994</v>
      </c>
      <c r="H65" s="33">
        <f t="shared" si="4"/>
        <v>39.290301599999999</v>
      </c>
      <c r="I65" s="33">
        <f t="shared" si="4"/>
        <v>17.479311600000003</v>
      </c>
      <c r="J65" s="32">
        <f t="shared" si="5"/>
        <v>110.3294064</v>
      </c>
    </row>
    <row r="66" spans="1:10" x14ac:dyDescent="0.2">
      <c r="A66">
        <v>2022</v>
      </c>
      <c r="B66" s="33">
        <f t="shared" si="0"/>
        <v>62.277393502365427</v>
      </c>
      <c r="C66" s="33">
        <f t="shared" si="3"/>
        <v>19.5289708</v>
      </c>
      <c r="D66" s="33">
        <f t="shared" si="3"/>
        <v>26.594029200000001</v>
      </c>
      <c r="E66" s="32">
        <f t="shared" si="3"/>
        <v>108.40039350236543</v>
      </c>
      <c r="G66" s="33">
        <f t="shared" si="4"/>
        <v>57.896733599999997</v>
      </c>
      <c r="H66" s="33">
        <f t="shared" si="4"/>
        <v>45.994089599999995</v>
      </c>
      <c r="I66" s="33">
        <f t="shared" si="4"/>
        <v>18.083389199999999</v>
      </c>
      <c r="J66" s="32">
        <f t="shared" si="5"/>
        <v>121.9742124</v>
      </c>
    </row>
    <row r="67" spans="1:10" x14ac:dyDescent="0.2">
      <c r="A67">
        <v>2023</v>
      </c>
      <c r="B67" s="33">
        <f t="shared" si="0"/>
        <v>58.352350169224898</v>
      </c>
      <c r="C67" s="33">
        <f t="shared" si="3"/>
        <v>21.825818264839761</v>
      </c>
      <c r="D67" s="33">
        <f t="shared" si="3"/>
        <v>28.466914192196931</v>
      </c>
      <c r="E67" s="32">
        <f t="shared" si="3"/>
        <v>108.6450826262616</v>
      </c>
      <c r="G67" s="33">
        <f t="shared" si="4"/>
        <v>60.376187999999992</v>
      </c>
      <c r="H67" s="33">
        <f t="shared" si="4"/>
        <v>56.219208000000002</v>
      </c>
      <c r="I67" s="33">
        <f t="shared" si="4"/>
        <v>20.721755999999999</v>
      </c>
      <c r="J67" s="32">
        <f t="shared" ref="J67" si="6">+SUM(G67:I67)</f>
        <v>137.31715199999999</v>
      </c>
    </row>
    <row r="68" spans="1:10" ht="15" x14ac:dyDescent="0.25">
      <c r="A68" s="10">
        <v>2024</v>
      </c>
      <c r="B68" s="31">
        <f t="shared" si="0"/>
        <v>63.942395804439307</v>
      </c>
      <c r="C68" s="31">
        <f t="shared" si="3"/>
        <v>25.427422133746404</v>
      </c>
      <c r="D68" s="31">
        <f t="shared" si="3"/>
        <v>26.174754478963305</v>
      </c>
      <c r="E68" s="30">
        <f t="shared" si="3"/>
        <v>115.54457241714903</v>
      </c>
      <c r="G68" s="31">
        <f t="shared" si="4"/>
        <v>61.487522399999996</v>
      </c>
      <c r="H68" s="31">
        <f t="shared" si="4"/>
        <v>64.255334399999995</v>
      </c>
      <c r="I68" s="31">
        <f t="shared" si="4"/>
        <v>20.762799599999997</v>
      </c>
      <c r="J68" s="30">
        <f t="shared" ref="J68" si="7">+SUM(G68:I68)</f>
        <v>146.50565639999999</v>
      </c>
    </row>
    <row r="69" spans="1:10" x14ac:dyDescent="0.2">
      <c r="A69" s="16">
        <v>2025</v>
      </c>
      <c r="B69" s="29">
        <f t="shared" si="0"/>
        <v>63.427901329288254</v>
      </c>
      <c r="C69" s="29">
        <f t="shared" si="3"/>
        <v>27.206407180195523</v>
      </c>
      <c r="D69" s="29">
        <f t="shared" si="3"/>
        <v>25.305988736038163</v>
      </c>
      <c r="E69" s="29">
        <f t="shared" si="3"/>
        <v>115.94029724552193</v>
      </c>
      <c r="G69" s="29">
        <f t="shared" si="4"/>
        <v>62.573736222479994</v>
      </c>
      <c r="H69" s="29">
        <f t="shared" si="4"/>
        <v>67.276331950079992</v>
      </c>
      <c r="I69" s="29">
        <f t="shared" si="4"/>
        <v>19.924706993577608</v>
      </c>
      <c r="J69" s="29">
        <f t="shared" ref="J69" si="8">+SUM(G69:I69)</f>
        <v>149.7747751661376</v>
      </c>
    </row>
    <row r="70" spans="1:10" x14ac:dyDescent="0.2">
      <c r="A70" s="16">
        <v>2026</v>
      </c>
      <c r="B70" s="29">
        <f t="shared" ref="B70:E70" si="9">+B47</f>
        <v>67.128578930181376</v>
      </c>
      <c r="C70" s="29">
        <f t="shared" si="9"/>
        <v>29.287816533161632</v>
      </c>
      <c r="D70" s="29">
        <f t="shared" si="9"/>
        <v>25.414825922855112</v>
      </c>
      <c r="E70" s="29">
        <f t="shared" si="9"/>
        <v>121.83122138619812</v>
      </c>
      <c r="G70" s="29">
        <f t="shared" ref="G70:I70" si="10">+(G47*$I$4)/100</f>
        <v>67.752205717340161</v>
      </c>
      <c r="H70" s="29">
        <f t="shared" si="10"/>
        <v>70.764579903032526</v>
      </c>
      <c r="I70" s="29">
        <f t="shared" si="10"/>
        <v>19.553830676932662</v>
      </c>
      <c r="J70" s="29">
        <f t="shared" ref="J70" si="11">+SUM(G70:I70)</f>
        <v>158.07061629730532</v>
      </c>
    </row>
    <row r="71" spans="1:10" x14ac:dyDescent="0.2">
      <c r="A71" s="16">
        <v>2027</v>
      </c>
      <c r="B71" s="29">
        <f t="shared" ref="B71:E71" si="12">+B48</f>
        <v>67.87580181219586</v>
      </c>
      <c r="C71" s="29">
        <f t="shared" si="12"/>
        <v>31.250851686298216</v>
      </c>
      <c r="D71" s="29">
        <f t="shared" si="12"/>
        <v>26.137849736134289</v>
      </c>
      <c r="E71" s="29">
        <f t="shared" si="12"/>
        <v>125.26450323462836</v>
      </c>
      <c r="G71" s="29">
        <f>+(G48*$I$4)/100</f>
        <v>67.748215178409936</v>
      </c>
      <c r="H71" s="29">
        <f t="shared" ref="H71:I71" si="13">+(H48*$I$4)/100</f>
        <v>73.76782867411724</v>
      </c>
      <c r="I71" s="29">
        <f t="shared" si="13"/>
        <v>20.345427528395824</v>
      </c>
      <c r="J71" s="29">
        <f t="shared" ref="J71" si="14">+SUM(G71:I71)</f>
        <v>161.86147138092298</v>
      </c>
    </row>
    <row r="75" spans="1:10" ht="18.75" x14ac:dyDescent="0.3">
      <c r="B75" s="59" t="s">
        <v>16</v>
      </c>
      <c r="C75" s="59"/>
      <c r="D75" s="59"/>
      <c r="E75" s="59"/>
      <c r="G75" s="59" t="s">
        <v>17</v>
      </c>
      <c r="H75" s="59"/>
      <c r="I75" s="59"/>
      <c r="J75" s="59"/>
    </row>
    <row r="76" spans="1:10" ht="10.5" customHeight="1" x14ac:dyDescent="0.3">
      <c r="B76" s="28"/>
      <c r="C76" s="28"/>
      <c r="D76" s="28"/>
      <c r="E76" s="28"/>
      <c r="G76" s="28"/>
      <c r="H76" s="28"/>
      <c r="I76" s="28"/>
      <c r="J76" s="28"/>
    </row>
    <row r="77" spans="1:10" ht="15" x14ac:dyDescent="0.25">
      <c r="B77" s="26" t="str">
        <f>+B53</f>
        <v>Samferdsel</v>
      </c>
      <c r="C77" s="26" t="str">
        <f t="shared" ref="C77:E77" si="15">+C53</f>
        <v>Energi, vann og avløp</v>
      </c>
      <c r="D77" s="26" t="str">
        <f t="shared" si="15"/>
        <v>Anlegg annet</v>
      </c>
      <c r="E77" s="26" t="str">
        <f t="shared" si="15"/>
        <v>Anlegg totalt</v>
      </c>
      <c r="G77" s="26" t="str">
        <f>+G53</f>
        <v>Samferdsel</v>
      </c>
      <c r="H77" s="26" t="str">
        <f t="shared" ref="H77:J77" si="16">+H53</f>
        <v>Energi, vann og avløp</v>
      </c>
      <c r="I77" s="26" t="str">
        <f t="shared" si="16"/>
        <v>Anlegg annet</v>
      </c>
      <c r="J77" s="26" t="str">
        <f t="shared" si="16"/>
        <v>Anlegg totalt</v>
      </c>
    </row>
    <row r="78" spans="1:10" x14ac:dyDescent="0.2">
      <c r="A78">
        <v>2010</v>
      </c>
      <c r="B78" s="6"/>
      <c r="C78" s="6"/>
      <c r="D78" s="6"/>
      <c r="E78" s="6"/>
      <c r="G78" s="6"/>
      <c r="H78" s="6"/>
      <c r="I78" s="6"/>
      <c r="J78" s="6"/>
    </row>
    <row r="79" spans="1:10" x14ac:dyDescent="0.2">
      <c r="A79">
        <v>2011</v>
      </c>
      <c r="B79" s="6">
        <f t="shared" ref="B79:E93" si="17">+B55/B54-1</f>
        <v>4.1196276490394146E-2</v>
      </c>
      <c r="C79" s="6">
        <f t="shared" si="17"/>
        <v>0.25401117009729424</v>
      </c>
      <c r="D79" s="6">
        <f t="shared" si="17"/>
        <v>-9.6120756149953301E-4</v>
      </c>
      <c r="E79" s="6">
        <f t="shared" si="17"/>
        <v>6.8883655926330167E-2</v>
      </c>
      <c r="G79" s="6">
        <f t="shared" ref="G79:J93" si="18">+G55/G54-1</f>
        <v>-3.098969137969565E-2</v>
      </c>
      <c r="H79" s="6">
        <f t="shared" si="18"/>
        <v>-6.0669266346241035E-2</v>
      </c>
      <c r="I79" s="6">
        <f t="shared" si="18"/>
        <v>3.7280076081787739E-2</v>
      </c>
      <c r="J79" s="6">
        <f t="shared" si="18"/>
        <v>-2.9999061062251697E-2</v>
      </c>
    </row>
    <row r="80" spans="1:10" x14ac:dyDescent="0.2">
      <c r="A80">
        <v>2012</v>
      </c>
      <c r="B80" s="6">
        <f t="shared" si="17"/>
        <v>-2.937797222750671E-4</v>
      </c>
      <c r="C80" s="6">
        <f t="shared" si="17"/>
        <v>-0.14892512039281103</v>
      </c>
      <c r="D80" s="6">
        <f t="shared" si="17"/>
        <v>-0.20278424478547996</v>
      </c>
      <c r="E80" s="6">
        <f t="shared" si="17"/>
        <v>-9.5193028962404447E-2</v>
      </c>
      <c r="G80" s="6">
        <f t="shared" si="18"/>
        <v>3.6756471905671662E-2</v>
      </c>
      <c r="H80" s="6">
        <f t="shared" si="18"/>
        <v>0.23180150608225514</v>
      </c>
      <c r="I80" s="6">
        <f t="shared" si="18"/>
        <v>0.33171357843586691</v>
      </c>
      <c r="J80" s="6">
        <f t="shared" si="18"/>
        <v>0.15384367185609404</v>
      </c>
    </row>
    <row r="81" spans="1:10" x14ac:dyDescent="0.2">
      <c r="A81">
        <v>2013</v>
      </c>
      <c r="B81" s="6">
        <f t="shared" si="17"/>
        <v>0.13814071609700207</v>
      </c>
      <c r="C81" s="6">
        <f t="shared" si="17"/>
        <v>4.3270030880748767E-3</v>
      </c>
      <c r="D81" s="6">
        <f t="shared" si="17"/>
        <v>3.718934382263539E-2</v>
      </c>
      <c r="E81" s="6">
        <f t="shared" si="17"/>
        <v>8.2665670657683821E-2</v>
      </c>
      <c r="G81" s="6">
        <f t="shared" si="18"/>
        <v>-0.11392083359806848</v>
      </c>
      <c r="H81" s="6">
        <f t="shared" si="18"/>
        <v>3.6248922329336297E-2</v>
      </c>
      <c r="I81" s="6">
        <f t="shared" si="18"/>
        <v>-0.19366609294320136</v>
      </c>
      <c r="J81" s="6">
        <f t="shared" si="18"/>
        <v>-7.6536961172242957E-2</v>
      </c>
    </row>
    <row r="82" spans="1:10" x14ac:dyDescent="0.2">
      <c r="A82">
        <v>2014</v>
      </c>
      <c r="B82" s="6">
        <f t="shared" si="17"/>
        <v>0.18589722756095184</v>
      </c>
      <c r="C82" s="6">
        <f t="shared" si="17"/>
        <v>0.11417156113637628</v>
      </c>
      <c r="D82" s="6">
        <f t="shared" si="17"/>
        <v>0.25999827615928273</v>
      </c>
      <c r="E82" s="6">
        <f t="shared" si="17"/>
        <v>0.190514650707303</v>
      </c>
      <c r="G82" s="6">
        <f t="shared" si="18"/>
        <v>8.6046178115588567E-3</v>
      </c>
      <c r="H82" s="6">
        <f t="shared" si="18"/>
        <v>7.3592255039140797E-2</v>
      </c>
      <c r="I82" s="6">
        <f t="shared" si="18"/>
        <v>0.2873121584699454</v>
      </c>
      <c r="J82" s="6">
        <f t="shared" si="18"/>
        <v>8.4046209517464776E-2</v>
      </c>
    </row>
    <row r="83" spans="1:10" x14ac:dyDescent="0.2">
      <c r="A83">
        <v>2015</v>
      </c>
      <c r="B83" s="6">
        <f t="shared" si="17"/>
        <v>6.6424698422442363E-2</v>
      </c>
      <c r="C83" s="6">
        <f t="shared" si="17"/>
        <v>0.12298413590243618</v>
      </c>
      <c r="D83" s="6">
        <f t="shared" si="17"/>
        <v>0.17520878795133998</v>
      </c>
      <c r="E83" s="6">
        <f t="shared" si="17"/>
        <v>0.10624597990232632</v>
      </c>
      <c r="G83" s="6">
        <f t="shared" si="18"/>
        <v>8.2966017346793652E-2</v>
      </c>
      <c r="H83" s="6">
        <f t="shared" si="18"/>
        <v>-2.8849202155764697E-2</v>
      </c>
      <c r="I83" s="6">
        <f t="shared" si="18"/>
        <v>-6.6326192213304047E-3</v>
      </c>
      <c r="J83" s="6">
        <f t="shared" si="18"/>
        <v>1.9763121874912803E-2</v>
      </c>
    </row>
    <row r="84" spans="1:10" x14ac:dyDescent="0.2">
      <c r="A84">
        <v>2016</v>
      </c>
      <c r="B84" s="6">
        <f t="shared" si="17"/>
        <v>1.2101116173549586E-2</v>
      </c>
      <c r="C84" s="6">
        <f t="shared" si="17"/>
        <v>0.13459713249089522</v>
      </c>
      <c r="D84" s="6">
        <f t="shared" si="17"/>
        <v>-1.2046305805567648E-2</v>
      </c>
      <c r="E84" s="6">
        <f t="shared" si="17"/>
        <v>2.8303538624684599E-2</v>
      </c>
      <c r="G84" s="6">
        <f t="shared" si="18"/>
        <v>3.0131950370905214E-2</v>
      </c>
      <c r="H84" s="6">
        <f t="shared" si="18"/>
        <v>-0.11030105186797245</v>
      </c>
      <c r="I84" s="6">
        <f t="shared" si="18"/>
        <v>0.29819055885691403</v>
      </c>
      <c r="J84" s="6">
        <f t="shared" si="18"/>
        <v>3.2090175722131686E-2</v>
      </c>
    </row>
    <row r="85" spans="1:10" x14ac:dyDescent="0.2">
      <c r="A85">
        <v>2017</v>
      </c>
      <c r="B85" s="6">
        <f t="shared" si="17"/>
        <v>0.11011805752747694</v>
      </c>
      <c r="C85" s="6">
        <f t="shared" si="17"/>
        <v>2.7329527341225957E-2</v>
      </c>
      <c r="D85" s="6">
        <f t="shared" si="17"/>
        <v>-6.2179627801363324E-2</v>
      </c>
      <c r="E85" s="6">
        <f t="shared" si="17"/>
        <v>4.5503468478971465E-2</v>
      </c>
      <c r="G85" s="6">
        <f t="shared" si="18"/>
        <v>0.11416645424420069</v>
      </c>
      <c r="H85" s="6">
        <f t="shared" si="18"/>
        <v>0.12169269028496887</v>
      </c>
      <c r="I85" s="6">
        <f t="shared" si="18"/>
        <v>-9.3452656483053009E-2</v>
      </c>
      <c r="J85" s="6">
        <f t="shared" si="18"/>
        <v>6.3047401666754821E-2</v>
      </c>
    </row>
    <row r="86" spans="1:10" x14ac:dyDescent="0.2">
      <c r="A86">
        <v>2018</v>
      </c>
      <c r="B86" s="6">
        <f t="shared" si="17"/>
        <v>0.10878079859782663</v>
      </c>
      <c r="C86" s="6">
        <f t="shared" si="17"/>
        <v>0.18681971486286986</v>
      </c>
      <c r="D86" s="6">
        <f t="shared" si="17"/>
        <v>5.2037052952462748E-3</v>
      </c>
      <c r="E86" s="6">
        <f t="shared" si="17"/>
        <v>9.9197400614734255E-2</v>
      </c>
      <c r="G86" s="6">
        <f t="shared" si="18"/>
        <v>0.11645265536076876</v>
      </c>
      <c r="H86" s="6">
        <f t="shared" si="18"/>
        <v>0.17965399433015916</v>
      </c>
      <c r="I86" s="6">
        <f t="shared" si="18"/>
        <v>-1.1970952002723467E-2</v>
      </c>
      <c r="J86" s="6">
        <f t="shared" si="18"/>
        <v>0.1099030047311722</v>
      </c>
    </row>
    <row r="87" spans="1:10" x14ac:dyDescent="0.2">
      <c r="A87">
        <v>2019</v>
      </c>
      <c r="B87" s="6">
        <f t="shared" si="17"/>
        <v>7.3700583597103408E-2</v>
      </c>
      <c r="C87" s="6">
        <f t="shared" si="17"/>
        <v>3.7987648076062586E-2</v>
      </c>
      <c r="D87" s="6">
        <f t="shared" si="17"/>
        <v>0.20941115371250651</v>
      </c>
      <c r="E87" s="6">
        <f t="shared" si="17"/>
        <v>9.6423995875949187E-2</v>
      </c>
      <c r="G87" s="6">
        <f t="shared" si="18"/>
        <v>8.5248085248085026E-2</v>
      </c>
      <c r="H87" s="6">
        <f t="shared" si="18"/>
        <v>0.19656776658347974</v>
      </c>
      <c r="I87" s="6">
        <f t="shared" si="18"/>
        <v>4.1917886879128119E-3</v>
      </c>
      <c r="J87" s="6">
        <f t="shared" si="18"/>
        <v>0.11000888528978403</v>
      </c>
    </row>
    <row r="88" spans="1:10" x14ac:dyDescent="0.2">
      <c r="A88">
        <v>2020</v>
      </c>
      <c r="B88" s="6">
        <f t="shared" si="17"/>
        <v>-4.1796458587076812E-2</v>
      </c>
      <c r="C88" s="6">
        <f t="shared" si="17"/>
        <v>8.0473654366525427E-2</v>
      </c>
      <c r="D88" s="6">
        <f t="shared" si="17"/>
        <v>2.9003185296882172E-2</v>
      </c>
      <c r="E88" s="6">
        <f t="shared" si="17"/>
        <v>1.3871925836981269E-3</v>
      </c>
      <c r="G88" s="6">
        <f t="shared" si="18"/>
        <v>0.19895201453961819</v>
      </c>
      <c r="H88" s="6">
        <f t="shared" si="18"/>
        <v>8.2472899554548507E-2</v>
      </c>
      <c r="I88" s="6">
        <f t="shared" si="18"/>
        <v>-5.815416285452879E-2</v>
      </c>
      <c r="J88" s="6">
        <f t="shared" si="18"/>
        <v>0.10755684351315198</v>
      </c>
    </row>
    <row r="89" spans="1:10" x14ac:dyDescent="0.2">
      <c r="A89">
        <v>2021</v>
      </c>
      <c r="B89" s="6">
        <f t="shared" si="17"/>
        <v>9.3445401546671469E-2</v>
      </c>
      <c r="C89" s="6">
        <f t="shared" si="17"/>
        <v>-3.1599153975260474E-2</v>
      </c>
      <c r="D89" s="6">
        <f t="shared" si="17"/>
        <v>7.0439206417143296E-3</v>
      </c>
      <c r="E89" s="6">
        <f t="shared" si="17"/>
        <v>4.3141722748923028E-2</v>
      </c>
      <c r="G89" s="6">
        <f t="shared" si="18"/>
        <v>1.9095991810378354E-3</v>
      </c>
      <c r="H89" s="6">
        <f t="shared" si="18"/>
        <v>-0.11194100856327316</v>
      </c>
      <c r="I89" s="6">
        <f t="shared" si="18"/>
        <v>8.3783619695223521E-3</v>
      </c>
      <c r="J89" s="6">
        <f t="shared" si="18"/>
        <v>-4.0903144354890397E-2</v>
      </c>
    </row>
    <row r="90" spans="1:10" x14ac:dyDescent="0.2">
      <c r="A90">
        <v>2022</v>
      </c>
      <c r="B90" s="6">
        <f t="shared" si="17"/>
        <v>0.17489758937620858</v>
      </c>
      <c r="C90" s="6">
        <f t="shared" si="17"/>
        <v>-4.3638363380276712E-2</v>
      </c>
      <c r="D90" s="6">
        <f t="shared" si="17"/>
        <v>0.10518662173936022</v>
      </c>
      <c r="E90" s="6">
        <f t="shared" si="17"/>
        <v>0.11191686240828513</v>
      </c>
      <c r="G90" s="6">
        <f t="shared" si="18"/>
        <v>8.0973807792820374E-2</v>
      </c>
      <c r="H90" s="6">
        <f t="shared" si="18"/>
        <v>0.17062195317940732</v>
      </c>
      <c r="I90" s="6">
        <f t="shared" si="18"/>
        <v>3.4559576133421421E-2</v>
      </c>
      <c r="J90" s="6">
        <f t="shared" si="18"/>
        <v>0.1055458048761877</v>
      </c>
    </row>
    <row r="91" spans="1:10" x14ac:dyDescent="0.2">
      <c r="A91">
        <v>2023</v>
      </c>
      <c r="B91" s="6">
        <f t="shared" si="17"/>
        <v>-6.3025170329125135E-2</v>
      </c>
      <c r="C91" s="6">
        <f t="shared" si="17"/>
        <v>0.11761231497359614</v>
      </c>
      <c r="D91" s="6">
        <f t="shared" si="17"/>
        <v>7.0425018266766726E-2</v>
      </c>
      <c r="E91" s="6">
        <f t="shared" si="17"/>
        <v>2.2572715466280258E-3</v>
      </c>
      <c r="G91" s="6">
        <f t="shared" si="18"/>
        <v>4.2825462609517473E-2</v>
      </c>
      <c r="H91" s="6">
        <f t="shared" si="18"/>
        <v>0.22231374702544415</v>
      </c>
      <c r="I91" s="6">
        <f t="shared" si="18"/>
        <v>0.14590001745911652</v>
      </c>
      <c r="J91" s="6">
        <f t="shared" si="18"/>
        <v>0.12578838836593298</v>
      </c>
    </row>
    <row r="92" spans="1:10" ht="15" x14ac:dyDescent="0.25">
      <c r="A92" s="5">
        <v>2024</v>
      </c>
      <c r="B92" s="4">
        <f t="shared" si="17"/>
        <v>9.5798123280433023E-2</v>
      </c>
      <c r="C92" s="4">
        <f t="shared" si="17"/>
        <v>0.16501575451622985</v>
      </c>
      <c r="D92" s="4">
        <f t="shared" si="17"/>
        <v>-8.0520132872776595E-2</v>
      </c>
      <c r="E92" s="4">
        <f t="shared" si="17"/>
        <v>6.3504851062810008E-2</v>
      </c>
      <c r="G92" s="4">
        <f t="shared" si="18"/>
        <v>1.8406832839463094E-2</v>
      </c>
      <c r="H92" s="4">
        <f t="shared" si="18"/>
        <v>0.14294271808311487</v>
      </c>
      <c r="I92" s="4">
        <f t="shared" si="18"/>
        <v>1.980700863382312E-3</v>
      </c>
      <c r="J92" s="4">
        <f t="shared" si="18"/>
        <v>6.6914469650521058E-2</v>
      </c>
    </row>
    <row r="93" spans="1:10" x14ac:dyDescent="0.2">
      <c r="A93" s="16">
        <v>2025</v>
      </c>
      <c r="B93" s="19">
        <f t="shared" si="17"/>
        <v>-8.0462182981785313E-3</v>
      </c>
      <c r="C93" s="19">
        <f t="shared" si="17"/>
        <v>6.9963248224369279E-2</v>
      </c>
      <c r="D93" s="19">
        <f t="shared" si="17"/>
        <v>-3.3190979637397144E-2</v>
      </c>
      <c r="E93" s="19">
        <f t="shared" si="17"/>
        <v>3.4248673052701406E-3</v>
      </c>
      <c r="G93" s="19">
        <f t="shared" si="18"/>
        <v>1.7665597507958708E-2</v>
      </c>
      <c r="H93" s="19">
        <f t="shared" si="18"/>
        <v>4.7015513626834426E-2</v>
      </c>
      <c r="I93" s="19">
        <f t="shared" si="18"/>
        <v>-4.0365105986111316E-2</v>
      </c>
      <c r="J93" s="19">
        <f t="shared" si="18"/>
        <v>2.2313942317776725E-2</v>
      </c>
    </row>
    <row r="94" spans="1:10" x14ac:dyDescent="0.2">
      <c r="A94" s="16">
        <v>2026</v>
      </c>
      <c r="B94" s="19">
        <f t="shared" ref="B94:E94" si="19">+B70/B69-1</f>
        <v>5.8344632619656167E-2</v>
      </c>
      <c r="C94" s="19">
        <f t="shared" si="19"/>
        <v>7.6504381456190096E-2</v>
      </c>
      <c r="D94" s="19">
        <f t="shared" si="19"/>
        <v>4.300847042658873E-3</v>
      </c>
      <c r="E94" s="19">
        <f t="shared" si="19"/>
        <v>5.0809979624264923E-2</v>
      </c>
      <c r="G94" s="19">
        <f t="shared" ref="G94:J94" si="20">+G70/G69-1</f>
        <v>8.2757875867411679E-2</v>
      </c>
      <c r="H94" s="19">
        <f t="shared" si="20"/>
        <v>5.1849556178848566E-2</v>
      </c>
      <c r="I94" s="19">
        <f t="shared" si="20"/>
        <v>-1.8613890621553053E-2</v>
      </c>
      <c r="J94" s="19">
        <f t="shared" si="20"/>
        <v>5.538877372351636E-2</v>
      </c>
    </row>
    <row r="95" spans="1:10" x14ac:dyDescent="0.2">
      <c r="A95" s="16">
        <v>2027</v>
      </c>
      <c r="B95" s="19">
        <f>+B71/B70-1</f>
        <v>1.113121853497967E-2</v>
      </c>
      <c r="C95" s="19">
        <f t="shared" ref="C95:D95" si="21">+C71/C70-1</f>
        <v>6.7025657269940364E-2</v>
      </c>
      <c r="D95" s="19">
        <f t="shared" si="21"/>
        <v>2.8448898901525688E-2</v>
      </c>
      <c r="E95" s="19">
        <f>+E71/E70-1</f>
        <v>2.8180640474307683E-2</v>
      </c>
      <c r="G95" s="19">
        <f t="shared" ref="G95:J95" si="22">+G71/G70-1</f>
        <v>-5.8899026060821313E-5</v>
      </c>
      <c r="H95" s="19">
        <f t="shared" si="22"/>
        <v>4.2440000000000255E-2</v>
      </c>
      <c r="I95" s="19">
        <f t="shared" si="22"/>
        <v>4.0482955209231397E-2</v>
      </c>
      <c r="J95" s="19">
        <f t="shared" si="22"/>
        <v>2.3982035196773444E-2</v>
      </c>
    </row>
    <row r="97" spans="1:10" ht="15" x14ac:dyDescent="0.25">
      <c r="A97" s="1" t="s">
        <v>20</v>
      </c>
    </row>
    <row r="98" spans="1:10" x14ac:dyDescent="0.2">
      <c r="A98" s="23" t="s">
        <v>68</v>
      </c>
      <c r="B98" s="24">
        <f>+(B71/B69)^(1/2)-1</f>
        <v>3.446860658536588E-2</v>
      </c>
      <c r="C98" s="24">
        <f t="shared" ref="C98:E98" si="23">+(C71/C69)^(1/2)-1</f>
        <v>7.1754540544271217E-2</v>
      </c>
      <c r="D98" s="24">
        <f t="shared" si="23"/>
        <v>1.6303153742470711E-2</v>
      </c>
      <c r="E98" s="24">
        <f t="shared" si="23"/>
        <v>3.9433729425243813E-2</v>
      </c>
      <c r="G98" s="24">
        <f>+(G71/G69)^(1/2)-1</f>
        <v>4.0525877853628156E-2</v>
      </c>
      <c r="H98" s="24">
        <f t="shared" ref="H98:J98" si="24">+(H71/H69)^(1/2)-1</f>
        <v>4.7134208849600734E-2</v>
      </c>
      <c r="I98" s="24">
        <f t="shared" si="24"/>
        <v>1.0502607264017305E-2</v>
      </c>
      <c r="J98" s="24">
        <f t="shared" si="24"/>
        <v>3.956680614630681E-2</v>
      </c>
    </row>
  </sheetData>
  <mergeCells count="6">
    <mergeCell ref="B75:E75"/>
    <mergeCell ref="G75:J75"/>
    <mergeCell ref="B28:E28"/>
    <mergeCell ref="G28:J28"/>
    <mergeCell ref="B51:E51"/>
    <mergeCell ref="G51:J51"/>
  </mergeCells>
  <pageMargins left="0.7" right="0.7" top="0.75" bottom="0.75" header="0.3" footer="0.3"/>
  <pageSetup orientation="portrait" horizontalDpi="300" verticalDpi="3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9B20F9703A90B48BA893459189411E6" ma:contentTypeVersion="21" ma:contentTypeDescription="Create a new document." ma:contentTypeScope="" ma:versionID="175513eb65ac7645b560fa3ef25a380c">
  <xsd:schema xmlns:xsd="http://www.w3.org/2001/XMLSchema" xmlns:xs="http://www.w3.org/2001/XMLSchema" xmlns:p="http://schemas.microsoft.com/office/2006/metadata/properties" xmlns:ns2="3d3f538b-e610-408b-afc9-07d7c77976aa" xmlns:ns3="d4400f76-0c8e-4fc3-8b79-4bfdc7f0d085" xmlns:ns4="12514e99-fa46-48a2-8229-c1eb4e8a5a01" targetNamespace="http://schemas.microsoft.com/office/2006/metadata/properties" ma:root="true" ma:fieldsID="e401dcc3b528e55fbb1cb769dbb45ee9" ns2:_="" ns3:_="" ns4:_="">
    <xsd:import namespace="3d3f538b-e610-408b-afc9-07d7c77976aa"/>
    <xsd:import namespace="d4400f76-0c8e-4fc3-8b79-4bfdc7f0d085"/>
    <xsd:import namespace="12514e99-fa46-48a2-8229-c1eb4e8a5a01"/>
    <xsd:element name="properties">
      <xsd:complexType>
        <xsd:sequence>
          <xsd:element name="documentManagement">
            <xsd:complexType>
              <xsd:all>
                <xsd:element ref="ns2:a063ae0ea81541cba35606fe2622259b" minOccurs="0"/>
                <xsd:element ref="ns3:TaxCatchAll" minOccurs="0"/>
                <xsd:element ref="ns2:mc95744479d24e88a993b01b2952fb12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AutoKeyPoints" minOccurs="0"/>
                <xsd:element ref="ns4:MediaServiceKeyPoints" minOccurs="0"/>
                <xsd:element ref="ns2:SharedWithUsers" minOccurs="0"/>
                <xsd:element ref="ns2:SharedWithDetails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LengthInSeconds" minOccurs="0"/>
                <xsd:element ref="ns4:MediaServiceObjectDetectorVersions" minOccurs="0"/>
                <xsd:element ref="ns4:MediaServiceSearchProperties" minOccurs="0"/>
                <xsd:element ref="ns4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3f538b-e610-408b-afc9-07d7c77976aa" elementFormDefault="qualified">
    <xsd:import namespace="http://schemas.microsoft.com/office/2006/documentManagement/types"/>
    <xsd:import namespace="http://schemas.microsoft.com/office/infopath/2007/PartnerControls"/>
    <xsd:element name="a063ae0ea81541cba35606fe2622259b" ma:index="9" nillable="true" ma:taxonomy="true" ma:internalName="a063ae0ea81541cba35606fe2622259b" ma:taxonomyFieldName="VD_Country" ma:displayName="Country" ma:fieldId="{a063ae0e-a815-41cb-a356-06fe2622259b}" ma:sspId="dc6d2205-f549-40ef-94bf-1bd95fe0bdba" ma:termSetId="40cf488b-91d2-4014-b51e-fa5dfd8beb3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c95744479d24e88a993b01b2952fb12" ma:index="12" nillable="true" ma:taxonomy="true" ma:internalName="mc95744479d24e88a993b01b2952fb12" ma:taxonomyFieldName="VD_Organization" ma:displayName="Organization" ma:fieldId="{6c957444-79d2-4e88-a993-b01b2952fb12}" ma:sspId="dc6d2205-f549-40ef-94bf-1bd95fe0bdba" ma:termSetId="4de6bab4-212f-4f17-b273-1d73b191953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400f76-0c8e-4fc3-8b79-4bfdc7f0d085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e31ebe34-e8f3-4046-9850-86b83706e1ba}" ma:internalName="TaxCatchAll" ma:showField="CatchAllData" ma:web="3d3f538b-e610-408b-afc9-07d7c77976a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514e99-fa46-48a2-8229-c1eb4e8a5a0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3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8" nillable="true" ma:taxonomy="true" ma:internalName="lcf76f155ced4ddcb4097134ff3c332f" ma:taxonomyFieldName="MediaServiceImageTags" ma:displayName="Image Tags" ma:readOnly="false" ma:fieldId="{5cf76f15-5ced-4ddc-b409-7134ff3c332f}" ma:taxonomyMulti="true" ma:sspId="dc6d2205-f549-40ef-94bf-1bd95fe0bdb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4400f76-0c8e-4fc3-8b79-4bfdc7f0d085">
      <Value>2</Value>
      <Value>1</Value>
    </TaxCatchAll>
    <mc95744479d24e88a993b01b2952fb12 xmlns="3d3f538b-e610-408b-afc9-07d7c77976aa">
      <Terms xmlns="http://schemas.microsoft.com/office/infopath/2007/PartnerControls">
        <TermInfo xmlns="http://schemas.microsoft.com/office/infopath/2007/PartnerControls">
          <TermName xmlns="http://schemas.microsoft.com/office/infopath/2007/PartnerControls">Konsern</TermName>
          <TermId xmlns="http://schemas.microsoft.com/office/infopath/2007/PartnerControls">74375cae-8c5b-4f23-9737-a1074b6f6932</TermId>
        </TermInfo>
      </Terms>
    </mc95744479d24e88a993b01b2952fb12>
    <a063ae0ea81541cba35606fe2622259b xmlns="3d3f538b-e610-408b-afc9-07d7c77976aa">
      <Terms xmlns="http://schemas.microsoft.com/office/infopath/2007/PartnerControls">
        <TermInfo xmlns="http://schemas.microsoft.com/office/infopath/2007/PartnerControls">
          <TermName xmlns="http://schemas.microsoft.com/office/infopath/2007/PartnerControls">Konsern</TermName>
          <TermId xmlns="http://schemas.microsoft.com/office/infopath/2007/PartnerControls">bc370044-f29c-4f3b-b2de-fcd82939a290</TermId>
        </TermInfo>
      </Terms>
    </a063ae0ea81541cba35606fe2622259b>
    <lcf76f155ced4ddcb4097134ff3c332f xmlns="12514e99-fa46-48a2-8229-c1eb4e8a5a0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E59B25A-B3A6-4D7A-A4B1-260EE8EA553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3B43C55-8705-4B03-8D34-399DCD820D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d3f538b-e610-408b-afc9-07d7c77976aa"/>
    <ds:schemaRef ds:uri="d4400f76-0c8e-4fc3-8b79-4bfdc7f0d085"/>
    <ds:schemaRef ds:uri="12514e99-fa46-48a2-8229-c1eb4e8a5a0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316C63D-2D2D-4A6A-B90E-7161A91F18E9}">
  <ds:schemaRefs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3d3f538b-e610-408b-afc9-07d7c77976aa"/>
    <ds:schemaRef ds:uri="http://www.w3.org/XML/1998/namespace"/>
    <ds:schemaRef ds:uri="12514e99-fa46-48a2-8229-c1eb4e8a5a01"/>
    <ds:schemaRef ds:uri="d4400f76-0c8e-4fc3-8b79-4bfdc7f0d085"/>
    <ds:schemaRef ds:uri="http://purl.org/dc/dcmitype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8</vt:i4>
      </vt:variant>
      <vt:variant>
        <vt:lpstr>Navngitte områder</vt:lpstr>
      </vt:variant>
      <vt:variant>
        <vt:i4>10</vt:i4>
      </vt:variant>
    </vt:vector>
  </HeadingPairs>
  <TitlesOfParts>
    <vt:vector size="18" baseType="lpstr">
      <vt:lpstr>Innhold</vt:lpstr>
      <vt:lpstr>1.1</vt:lpstr>
      <vt:lpstr>1.2</vt:lpstr>
      <vt:lpstr>1.3</vt:lpstr>
      <vt:lpstr>2.1</vt:lpstr>
      <vt:lpstr>2.2</vt:lpstr>
      <vt:lpstr>2.3</vt:lpstr>
      <vt:lpstr>2.4</vt:lpstr>
      <vt:lpstr>'1.3'!LastUpdate</vt:lpstr>
      <vt:lpstr>LastUpdate</vt:lpstr>
      <vt:lpstr>'1.3'!ValutaDKK</vt:lpstr>
      <vt:lpstr>ValutaDKK</vt:lpstr>
      <vt:lpstr>'1.3'!ValutaDKKdate</vt:lpstr>
      <vt:lpstr>ValutaDKKdate</vt:lpstr>
      <vt:lpstr>'1.3'!ValutaSEK</vt:lpstr>
      <vt:lpstr>ValutaSEK</vt:lpstr>
      <vt:lpstr>'1.3'!ValutaSEKdate</vt:lpstr>
      <vt:lpstr>ValutaSEKdate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Anders Wettre</dc:creator>
  <cp:keywords/>
  <dc:description/>
  <cp:lastModifiedBy>Anders Wettre</cp:lastModifiedBy>
  <cp:revision/>
  <dcterms:created xsi:type="dcterms:W3CDTF">2019-10-08T09:47:54Z</dcterms:created>
  <dcterms:modified xsi:type="dcterms:W3CDTF">2025-10-15T11:52:41Z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D_Organization">
    <vt:lpwstr>2;#Konsern|74375cae-8c5b-4f23-9737-a1074b6f6932</vt:lpwstr>
  </property>
  <property fmtid="{D5CDD505-2E9C-101B-9397-08002B2CF9AE}" pid="3" name="ContentTypeId">
    <vt:lpwstr>0x01010029B20F9703A90B48BA893459189411E6</vt:lpwstr>
  </property>
  <property fmtid="{D5CDD505-2E9C-101B-9397-08002B2CF9AE}" pid="4" name="VD_Country">
    <vt:lpwstr>1;#Konsern|bc370044-f29c-4f3b-b2de-fcd82939a290</vt:lpwstr>
  </property>
  <property fmtid="{D5CDD505-2E9C-101B-9397-08002B2CF9AE}" pid="5" name="MediaServiceImageTags">
    <vt:lpwstr/>
  </property>
</Properties>
</file>