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365veidekke.sharepoint.com/sites/KO-Konjunkturrapport/Shared Documents/General/Marked og analyse/01 Markedsoppdatering (Veidekke.com)/18 Markedsoppdatering vår 2026/04 Publisering/"/>
    </mc:Choice>
  </mc:AlternateContent>
  <xr:revisionPtr revIDLastSave="3039" documentId="8_{6171579D-7DC5-4020-A991-F69FD1576D59}" xr6:coauthVersionLast="47" xr6:coauthVersionMax="47" xr10:uidLastSave="{06222F44-0390-4ACE-BA65-6DCDC775A7BC}"/>
  <bookViews>
    <workbookView xWindow="0" yWindow="0" windowWidth="14400" windowHeight="15600" xr2:uid="{87FEB93A-CFAB-46FE-80DF-30AC560C3113}"/>
  </bookViews>
  <sheets>
    <sheet name="Innhold" sheetId="56" r:id="rId1"/>
    <sheet name="1.1" sheetId="52" r:id="rId2"/>
    <sheet name="1.2" sheetId="53" r:id="rId3"/>
    <sheet name="1.3" sheetId="55" r:id="rId4"/>
    <sheet name="2.1" sheetId="49" r:id="rId5"/>
    <sheet name="2.2" sheetId="50" r:id="rId6"/>
    <sheet name="2.3" sheetId="51" r:id="rId7"/>
    <sheet name="2.4" sheetId="48" r:id="rId8"/>
  </sheets>
  <externalReferences>
    <externalReference r:id="rId9"/>
    <externalReference r:id="rId10"/>
    <externalReference r:id="rId11"/>
  </externalReferences>
  <definedNames>
    <definedName name="d">[1]mall!$G$3:$G$14</definedName>
    <definedName name="Entreprenadform">[2]mall!$F$3:$F$7</definedName>
    <definedName name="Förfarande">[2]mall!$D$3:$D$6</definedName>
    <definedName name="Kostnad">[2]mall!$G$3:$G$15</definedName>
    <definedName name="LastUpdate" localSheetId="3">'1.3'!$C$2</definedName>
    <definedName name="LastUpdate">'1.1'!$C$2</definedName>
    <definedName name="Peter">[3]mall!$B$3:$B$13</definedName>
    <definedName name="Projekt">[2]mall!$C$3:$C$9</definedName>
    <definedName name="sannolikhet">[2]mall!$I$3:$I$6</definedName>
    <definedName name="Transq">[2]mall!$E$3:$E$5</definedName>
    <definedName name="Uppdrag">[2]mall!$B$3:$B$14</definedName>
    <definedName name="ValutaDKK" localSheetId="3">'1.3'!$O$4</definedName>
    <definedName name="ValutaDKK">'1.1'!$O$4</definedName>
    <definedName name="ValutaDKKdate" localSheetId="3">'1.3'!$P$4</definedName>
    <definedName name="ValutaDKKdate">'1.1'!$P$4</definedName>
    <definedName name="ValutaSEK" localSheetId="3">'1.3'!$I$4</definedName>
    <definedName name="ValutaSEK">'1.1'!$I$4</definedName>
    <definedName name="ValutaSEKdate" localSheetId="3">'1.3'!$J$4</definedName>
    <definedName name="ValutaSEKdate">'1.1'!$J$4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5" l="1"/>
  <c r="B103" i="52" l="1"/>
  <c r="E71" i="48" l="1"/>
  <c r="D71" i="48"/>
  <c r="C71" i="48"/>
  <c r="B71" i="48"/>
  <c r="B69" i="48"/>
  <c r="E70" i="48" l="1"/>
  <c r="E95" i="48" s="1"/>
  <c r="D70" i="48"/>
  <c r="C70" i="48"/>
  <c r="B70" i="48"/>
  <c r="B95" i="48" s="1"/>
  <c r="B78" i="51"/>
  <c r="Y78" i="51" l="1"/>
  <c r="X78" i="51"/>
  <c r="W78" i="51"/>
  <c r="V78" i="51"/>
  <c r="T78" i="51"/>
  <c r="S78" i="51"/>
  <c r="R78" i="51"/>
  <c r="Q78" i="51"/>
  <c r="O78" i="51"/>
  <c r="N78" i="51"/>
  <c r="M78" i="51"/>
  <c r="L78" i="51"/>
  <c r="J78" i="51"/>
  <c r="I78" i="51"/>
  <c r="H78" i="51"/>
  <c r="G78" i="51"/>
  <c r="E78" i="51"/>
  <c r="D78" i="51"/>
  <c r="C78" i="51"/>
  <c r="Y78" i="50"/>
  <c r="X78" i="50"/>
  <c r="W78" i="50"/>
  <c r="V78" i="50"/>
  <c r="T78" i="50"/>
  <c r="S78" i="50"/>
  <c r="R78" i="50"/>
  <c r="Q78" i="50"/>
  <c r="O78" i="50"/>
  <c r="N78" i="50"/>
  <c r="M78" i="50"/>
  <c r="L78" i="50"/>
  <c r="J78" i="50"/>
  <c r="I78" i="50"/>
  <c r="H78" i="50"/>
  <c r="G78" i="50"/>
  <c r="E78" i="50"/>
  <c r="D78" i="50"/>
  <c r="C78" i="50"/>
  <c r="B78" i="50"/>
  <c r="AD78" i="49"/>
  <c r="AC78" i="49"/>
  <c r="AB78" i="49"/>
  <c r="AA78" i="49"/>
  <c r="Y78" i="49"/>
  <c r="X78" i="49"/>
  <c r="W78" i="49"/>
  <c r="V78" i="49"/>
  <c r="T78" i="49"/>
  <c r="S78" i="49"/>
  <c r="R78" i="49"/>
  <c r="Q78" i="49"/>
  <c r="O78" i="49"/>
  <c r="N78" i="49"/>
  <c r="M78" i="49"/>
  <c r="L78" i="49"/>
  <c r="J78" i="49"/>
  <c r="I78" i="49"/>
  <c r="H78" i="49"/>
  <c r="G78" i="49"/>
  <c r="E78" i="49"/>
  <c r="D78" i="49"/>
  <c r="C78" i="49"/>
  <c r="B78" i="49"/>
  <c r="C2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L50" i="53"/>
  <c r="W50" i="53"/>
  <c r="V50" i="53"/>
  <c r="U50" i="53"/>
  <c r="T50" i="53"/>
  <c r="R50" i="53"/>
  <c r="H65" i="52"/>
  <c r="B75" i="49"/>
  <c r="C75" i="49"/>
  <c r="D75" i="49"/>
  <c r="E75" i="49"/>
  <c r="G75" i="49"/>
  <c r="H75" i="49"/>
  <c r="I75" i="49"/>
  <c r="J75" i="49"/>
  <c r="L75" i="49"/>
  <c r="M75" i="49"/>
  <c r="N75" i="49"/>
  <c r="O75" i="49"/>
  <c r="Q75" i="49"/>
  <c r="R75" i="49"/>
  <c r="S75" i="49"/>
  <c r="T75" i="49"/>
  <c r="V75" i="49"/>
  <c r="W75" i="49"/>
  <c r="X75" i="49"/>
  <c r="Y75" i="49"/>
  <c r="AA75" i="49"/>
  <c r="AB75" i="49"/>
  <c r="AC75" i="49"/>
  <c r="AD75" i="49"/>
  <c r="Y75" i="50"/>
  <c r="X75" i="50"/>
  <c r="W75" i="50"/>
  <c r="V75" i="50"/>
  <c r="T75" i="50"/>
  <c r="S75" i="50"/>
  <c r="R75" i="50"/>
  <c r="Q75" i="50"/>
  <c r="O75" i="50"/>
  <c r="N75" i="50"/>
  <c r="M75" i="50"/>
  <c r="L75" i="50"/>
  <c r="J75" i="50"/>
  <c r="I75" i="50"/>
  <c r="H75" i="50"/>
  <c r="G75" i="50"/>
  <c r="E75" i="50"/>
  <c r="D75" i="50"/>
  <c r="C75" i="50"/>
  <c r="B75" i="50"/>
  <c r="Y75" i="51"/>
  <c r="X75" i="51"/>
  <c r="W75" i="51"/>
  <c r="V75" i="51"/>
  <c r="T75" i="51"/>
  <c r="S75" i="51"/>
  <c r="R75" i="51"/>
  <c r="Q75" i="51"/>
  <c r="O75" i="51"/>
  <c r="N75" i="51"/>
  <c r="M75" i="51"/>
  <c r="L75" i="51"/>
  <c r="J75" i="51"/>
  <c r="I75" i="51"/>
  <c r="H75" i="51"/>
  <c r="G75" i="51"/>
  <c r="E75" i="51"/>
  <c r="D75" i="51"/>
  <c r="C75" i="51"/>
  <c r="B75" i="51"/>
  <c r="E75" i="53"/>
  <c r="D75" i="53"/>
  <c r="C75" i="53"/>
  <c r="B75" i="53"/>
  <c r="F48" i="52"/>
  <c r="F49" i="52"/>
  <c r="R50" i="52"/>
  <c r="L50" i="52"/>
  <c r="F50" i="52"/>
  <c r="B75" i="52"/>
  <c r="C75" i="52"/>
  <c r="D75" i="52"/>
  <c r="E75" i="52"/>
  <c r="H75" i="52"/>
  <c r="I75" i="52"/>
  <c r="J75" i="52"/>
  <c r="K75" i="52"/>
  <c r="N75" i="52"/>
  <c r="O75" i="52"/>
  <c r="P75" i="52"/>
  <c r="Q75" i="52"/>
  <c r="T50" i="52"/>
  <c r="U50" i="52"/>
  <c r="V50" i="52"/>
  <c r="W50" i="52"/>
  <c r="X50" i="53" l="1"/>
  <c r="W75" i="52"/>
  <c r="L75" i="52"/>
  <c r="T75" i="52"/>
  <c r="R75" i="52"/>
  <c r="X50" i="52"/>
  <c r="V75" i="52"/>
  <c r="U75" i="52"/>
  <c r="F75" i="53"/>
  <c r="F75" i="52"/>
  <c r="A103" i="53"/>
  <c r="I77" i="48"/>
  <c r="H77" i="48"/>
  <c r="J53" i="48"/>
  <c r="J77" i="48" s="1"/>
  <c r="I53" i="48"/>
  <c r="H53" i="48"/>
  <c r="G53" i="48"/>
  <c r="G77" i="48" s="1"/>
  <c r="C53" i="48"/>
  <c r="C77" i="48" s="1"/>
  <c r="D53" i="48"/>
  <c r="D77" i="48" s="1"/>
  <c r="E53" i="48"/>
  <c r="E77" i="48" s="1"/>
  <c r="B53" i="48"/>
  <c r="B77" i="48" s="1"/>
  <c r="X75" i="52" l="1"/>
  <c r="B74" i="51"/>
  <c r="C74" i="51"/>
  <c r="D74" i="51"/>
  <c r="E74" i="51"/>
  <c r="G74" i="51"/>
  <c r="H74" i="51"/>
  <c r="I74" i="51"/>
  <c r="J74" i="51"/>
  <c r="L74" i="51"/>
  <c r="M74" i="51"/>
  <c r="N74" i="51"/>
  <c r="O74" i="51"/>
  <c r="Q74" i="51"/>
  <c r="R74" i="51"/>
  <c r="S74" i="51"/>
  <c r="T74" i="51"/>
  <c r="V74" i="51"/>
  <c r="W74" i="51"/>
  <c r="X74" i="51"/>
  <c r="Y74" i="51"/>
  <c r="B74" i="50"/>
  <c r="C74" i="50"/>
  <c r="D74" i="50"/>
  <c r="G74" i="50"/>
  <c r="H74" i="50"/>
  <c r="I74" i="50"/>
  <c r="L74" i="50"/>
  <c r="M74" i="50"/>
  <c r="N74" i="50"/>
  <c r="Q74" i="50"/>
  <c r="R74" i="50"/>
  <c r="S74" i="50"/>
  <c r="V74" i="50"/>
  <c r="W74" i="50"/>
  <c r="X74" i="50"/>
  <c r="C95" i="48" l="1"/>
  <c r="D95" i="48"/>
  <c r="B74" i="49"/>
  <c r="C74" i="49"/>
  <c r="D74" i="49"/>
  <c r="G74" i="49"/>
  <c r="H74" i="49"/>
  <c r="I74" i="49"/>
  <c r="L74" i="49"/>
  <c r="M74" i="49"/>
  <c r="N74" i="49"/>
  <c r="Q74" i="49"/>
  <c r="R74" i="49"/>
  <c r="S74" i="49"/>
  <c r="V74" i="49"/>
  <c r="W74" i="49"/>
  <c r="X74" i="49"/>
  <c r="AA74" i="49"/>
  <c r="AB74" i="49"/>
  <c r="AC74" i="49"/>
  <c r="N74" i="52" l="1"/>
  <c r="N100" i="52" s="1"/>
  <c r="O74" i="52"/>
  <c r="O100" i="52" s="1"/>
  <c r="P74" i="52"/>
  <c r="P100" i="52" s="1"/>
  <c r="Q74" i="52"/>
  <c r="Q100" i="52" s="1"/>
  <c r="H74" i="52"/>
  <c r="H100" i="52" s="1"/>
  <c r="I74" i="52"/>
  <c r="I100" i="52" s="1"/>
  <c r="J74" i="52"/>
  <c r="J100" i="52" s="1"/>
  <c r="K74" i="52"/>
  <c r="K100" i="52" s="1"/>
  <c r="B74" i="52"/>
  <c r="B100" i="52" s="1"/>
  <c r="C74" i="52"/>
  <c r="C100" i="52" s="1"/>
  <c r="D74" i="52"/>
  <c r="D100" i="52" s="1"/>
  <c r="E74" i="52"/>
  <c r="E100" i="52" s="1"/>
  <c r="T49" i="52"/>
  <c r="U49" i="52"/>
  <c r="V49" i="52"/>
  <c r="W49" i="52"/>
  <c r="L49" i="52"/>
  <c r="R49" i="52"/>
  <c r="E74" i="53"/>
  <c r="E100" i="53" s="1"/>
  <c r="D74" i="53"/>
  <c r="D100" i="53" s="1"/>
  <c r="C74" i="53"/>
  <c r="C100" i="53" s="1"/>
  <c r="B74" i="53"/>
  <c r="B100" i="53" s="1"/>
  <c r="W49" i="53"/>
  <c r="V49" i="53"/>
  <c r="U49" i="53"/>
  <c r="T49" i="53"/>
  <c r="R49" i="53"/>
  <c r="L49" i="53"/>
  <c r="X49" i="52" l="1"/>
  <c r="V74" i="52"/>
  <c r="V100" i="52" s="1"/>
  <c r="W74" i="52"/>
  <c r="W100" i="52" s="1"/>
  <c r="L74" i="52"/>
  <c r="L100" i="52" s="1"/>
  <c r="U74" i="52"/>
  <c r="U100" i="52" s="1"/>
  <c r="R74" i="52"/>
  <c r="R100" i="52" s="1"/>
  <c r="T74" i="52"/>
  <c r="T100" i="52" s="1"/>
  <c r="F74" i="52"/>
  <c r="F100" i="52" s="1"/>
  <c r="X49" i="53"/>
  <c r="F74" i="53"/>
  <c r="F100" i="53" s="1"/>
  <c r="X74" i="52" l="1"/>
  <c r="X100" i="52" s="1"/>
  <c r="C2" i="48"/>
  <c r="C2" i="51"/>
  <c r="C2" i="50"/>
  <c r="C2" i="49"/>
  <c r="J4" i="48"/>
  <c r="I4" i="48"/>
  <c r="P4" i="53"/>
  <c r="O4" i="53"/>
  <c r="J4" i="53"/>
  <c r="I4" i="53"/>
  <c r="O75" i="53" l="1"/>
  <c r="N75" i="53"/>
  <c r="P75" i="53"/>
  <c r="Q75" i="53"/>
  <c r="K75" i="53"/>
  <c r="H75" i="53"/>
  <c r="J75" i="53"/>
  <c r="I75" i="53"/>
  <c r="H71" i="48"/>
  <c r="G71" i="48"/>
  <c r="I71" i="48"/>
  <c r="I70" i="48"/>
  <c r="I95" i="48" s="1"/>
  <c r="G70" i="48"/>
  <c r="H70" i="48"/>
  <c r="P74" i="53"/>
  <c r="O74" i="53"/>
  <c r="N74" i="53"/>
  <c r="Q74" i="53"/>
  <c r="K74" i="53"/>
  <c r="K100" i="53" s="1"/>
  <c r="I74" i="53"/>
  <c r="H74" i="53"/>
  <c r="J74" i="53"/>
  <c r="J100" i="53" s="1"/>
  <c r="Y74" i="50"/>
  <c r="T74" i="50"/>
  <c r="O74" i="50"/>
  <c r="J74" i="50"/>
  <c r="E74" i="50"/>
  <c r="J74" i="49"/>
  <c r="N100" i="53" l="1"/>
  <c r="O100" i="53"/>
  <c r="H100" i="53"/>
  <c r="Q100" i="53"/>
  <c r="W75" i="53"/>
  <c r="P100" i="53"/>
  <c r="R75" i="53"/>
  <c r="J71" i="48"/>
  <c r="G95" i="48"/>
  <c r="U75" i="53"/>
  <c r="V75" i="53"/>
  <c r="I100" i="53"/>
  <c r="L75" i="53"/>
  <c r="T75" i="53"/>
  <c r="H95" i="48"/>
  <c r="J70" i="48"/>
  <c r="J95" i="48" s="1"/>
  <c r="U74" i="53"/>
  <c r="V74" i="53"/>
  <c r="W74" i="53"/>
  <c r="R74" i="53"/>
  <c r="R100" i="53" s="1"/>
  <c r="L74" i="53"/>
  <c r="T74" i="53"/>
  <c r="AD74" i="49"/>
  <c r="Y74" i="49"/>
  <c r="T74" i="49"/>
  <c r="O74" i="49"/>
  <c r="E74" i="49"/>
  <c r="I69" i="48"/>
  <c r="T100" i="53" l="1"/>
  <c r="W100" i="53"/>
  <c r="X75" i="53"/>
  <c r="V100" i="53"/>
  <c r="L100" i="53"/>
  <c r="U100" i="53"/>
  <c r="I98" i="48"/>
  <c r="I94" i="48"/>
  <c r="X74" i="53"/>
  <c r="X100" i="53" s="1"/>
  <c r="B73" i="50"/>
  <c r="C73" i="50"/>
  <c r="D73" i="50"/>
  <c r="E73" i="50"/>
  <c r="G73" i="50"/>
  <c r="H73" i="50"/>
  <c r="I73" i="50"/>
  <c r="J73" i="50"/>
  <c r="L73" i="50"/>
  <c r="M73" i="50"/>
  <c r="N73" i="50"/>
  <c r="O73" i="50"/>
  <c r="Q73" i="50"/>
  <c r="R73" i="50"/>
  <c r="S73" i="50"/>
  <c r="T73" i="50"/>
  <c r="V73" i="50"/>
  <c r="W73" i="50"/>
  <c r="X73" i="50"/>
  <c r="Y73" i="50"/>
  <c r="B73" i="49"/>
  <c r="C73" i="49"/>
  <c r="D73" i="49"/>
  <c r="E73" i="49"/>
  <c r="G73" i="49"/>
  <c r="H73" i="49"/>
  <c r="I73" i="49"/>
  <c r="J73" i="49"/>
  <c r="L73" i="49"/>
  <c r="M73" i="49"/>
  <c r="N73" i="49"/>
  <c r="O73" i="49"/>
  <c r="Q73" i="49"/>
  <c r="R73" i="49"/>
  <c r="S73" i="49"/>
  <c r="T73" i="49"/>
  <c r="V73" i="49"/>
  <c r="W73" i="49"/>
  <c r="X73" i="49"/>
  <c r="Y73" i="49"/>
  <c r="AA73" i="49"/>
  <c r="AB73" i="49"/>
  <c r="AC73" i="49"/>
  <c r="AD73" i="49"/>
  <c r="B73" i="51" l="1"/>
  <c r="C73" i="51"/>
  <c r="D73" i="51"/>
  <c r="E73" i="51"/>
  <c r="G73" i="51"/>
  <c r="H73" i="51"/>
  <c r="I73" i="51"/>
  <c r="J73" i="51"/>
  <c r="L73" i="51"/>
  <c r="M73" i="51"/>
  <c r="N73" i="51"/>
  <c r="O73" i="51"/>
  <c r="Q73" i="51"/>
  <c r="R73" i="51"/>
  <c r="S73" i="51"/>
  <c r="T73" i="51"/>
  <c r="V73" i="51"/>
  <c r="W73" i="51"/>
  <c r="X73" i="51"/>
  <c r="Y73" i="51"/>
  <c r="H69" i="48"/>
  <c r="G69" i="48"/>
  <c r="E69" i="48"/>
  <c r="D69" i="48"/>
  <c r="C69" i="48"/>
  <c r="B73" i="53"/>
  <c r="B103" i="53" s="1"/>
  <c r="C73" i="53"/>
  <c r="D73" i="53"/>
  <c r="E73" i="53"/>
  <c r="H73" i="53"/>
  <c r="I73" i="53"/>
  <c r="J73" i="53"/>
  <c r="K73" i="53"/>
  <c r="N73" i="53"/>
  <c r="O73" i="53"/>
  <c r="P73" i="53"/>
  <c r="Q73" i="53"/>
  <c r="L48" i="53"/>
  <c r="R48" i="53"/>
  <c r="T48" i="53"/>
  <c r="U48" i="53"/>
  <c r="V48" i="53"/>
  <c r="W48" i="53"/>
  <c r="N73" i="52"/>
  <c r="O73" i="52"/>
  <c r="P73" i="52"/>
  <c r="Q73" i="52"/>
  <c r="H73" i="52"/>
  <c r="I73" i="52"/>
  <c r="J73" i="52"/>
  <c r="K73" i="52"/>
  <c r="B73" i="52"/>
  <c r="C73" i="52"/>
  <c r="D73" i="52"/>
  <c r="E73" i="52"/>
  <c r="R48" i="52"/>
  <c r="T48" i="52"/>
  <c r="U48" i="52"/>
  <c r="V48" i="52"/>
  <c r="W48" i="52"/>
  <c r="L48" i="52"/>
  <c r="Q56" i="52"/>
  <c r="E99" i="53" l="1"/>
  <c r="E103" i="53"/>
  <c r="E99" i="52"/>
  <c r="E103" i="52"/>
  <c r="C99" i="53"/>
  <c r="C103" i="53"/>
  <c r="D99" i="53"/>
  <c r="D103" i="53"/>
  <c r="B99" i="52"/>
  <c r="D99" i="52"/>
  <c r="D103" i="52"/>
  <c r="C99" i="52"/>
  <c r="C103" i="52"/>
  <c r="O99" i="53"/>
  <c r="O103" i="53"/>
  <c r="P99" i="52"/>
  <c r="P103" i="52"/>
  <c r="N99" i="53"/>
  <c r="N103" i="53"/>
  <c r="Q99" i="52"/>
  <c r="Q103" i="52"/>
  <c r="O99" i="52"/>
  <c r="O103" i="52"/>
  <c r="P99" i="53"/>
  <c r="P103" i="53"/>
  <c r="N99" i="52"/>
  <c r="N103" i="52"/>
  <c r="Q99" i="53"/>
  <c r="Q103" i="53"/>
  <c r="H99" i="53"/>
  <c r="H103" i="53"/>
  <c r="H99" i="52"/>
  <c r="H103" i="52"/>
  <c r="J99" i="52"/>
  <c r="J103" i="52"/>
  <c r="I99" i="52"/>
  <c r="I103" i="52"/>
  <c r="J99" i="53"/>
  <c r="J103" i="53"/>
  <c r="I99" i="53"/>
  <c r="I103" i="53"/>
  <c r="G98" i="48"/>
  <c r="G94" i="48"/>
  <c r="H98" i="48"/>
  <c r="H94" i="48"/>
  <c r="E98" i="48"/>
  <c r="E94" i="48"/>
  <c r="C94" i="48"/>
  <c r="C98" i="48"/>
  <c r="B94" i="48"/>
  <c r="B98" i="48"/>
  <c r="D94" i="48"/>
  <c r="D98" i="48"/>
  <c r="K99" i="53"/>
  <c r="K103" i="53"/>
  <c r="K99" i="52"/>
  <c r="K103" i="52"/>
  <c r="B99" i="53"/>
  <c r="J69" i="48"/>
  <c r="U73" i="53"/>
  <c r="X48" i="53"/>
  <c r="R73" i="52"/>
  <c r="L73" i="53"/>
  <c r="F73" i="53"/>
  <c r="F103" i="53" s="1"/>
  <c r="V73" i="53"/>
  <c r="R73" i="53"/>
  <c r="W73" i="53"/>
  <c r="T73" i="53"/>
  <c r="X48" i="52"/>
  <c r="U73" i="52"/>
  <c r="L73" i="52"/>
  <c r="T73" i="52"/>
  <c r="V73" i="52"/>
  <c r="W73" i="52"/>
  <c r="F73" i="52"/>
  <c r="F103" i="52" s="1"/>
  <c r="F99" i="52" l="1"/>
  <c r="R99" i="53"/>
  <c r="R103" i="53"/>
  <c r="R99" i="52"/>
  <c r="R103" i="52"/>
  <c r="U99" i="52"/>
  <c r="U103" i="52"/>
  <c r="V99" i="53"/>
  <c r="V103" i="53"/>
  <c r="T99" i="53"/>
  <c r="T103" i="53"/>
  <c r="V99" i="52"/>
  <c r="V103" i="52"/>
  <c r="T99" i="52"/>
  <c r="T103" i="52"/>
  <c r="U99" i="53"/>
  <c r="U103" i="53"/>
  <c r="J98" i="48"/>
  <c r="J94" i="48"/>
  <c r="L99" i="53"/>
  <c r="L103" i="53"/>
  <c r="W99" i="53"/>
  <c r="W103" i="53"/>
  <c r="L99" i="52"/>
  <c r="L103" i="52"/>
  <c r="W99" i="52"/>
  <c r="W103" i="52"/>
  <c r="F99" i="53"/>
  <c r="X73" i="53"/>
  <c r="X73" i="52"/>
  <c r="Q72" i="53"/>
  <c r="P72" i="53"/>
  <c r="O72" i="53"/>
  <c r="N72" i="53"/>
  <c r="K72" i="53"/>
  <c r="J72" i="53"/>
  <c r="I72" i="53"/>
  <c r="H72" i="53"/>
  <c r="E72" i="53"/>
  <c r="D72" i="53"/>
  <c r="C72" i="53"/>
  <c r="B72" i="53"/>
  <c r="Q71" i="53"/>
  <c r="P71" i="53"/>
  <c r="O71" i="53"/>
  <c r="N71" i="53"/>
  <c r="K71" i="53"/>
  <c r="J71" i="53"/>
  <c r="I71" i="53"/>
  <c r="H71" i="53"/>
  <c r="E71" i="53"/>
  <c r="D71" i="53"/>
  <c r="C71" i="53"/>
  <c r="B71" i="53"/>
  <c r="Q70" i="53"/>
  <c r="P70" i="53"/>
  <c r="O70" i="53"/>
  <c r="N70" i="53"/>
  <c r="K70" i="53"/>
  <c r="J70" i="53"/>
  <c r="I70" i="53"/>
  <c r="H70" i="53"/>
  <c r="E70" i="53"/>
  <c r="D70" i="53"/>
  <c r="C70" i="53"/>
  <c r="B70" i="53"/>
  <c r="Q69" i="53"/>
  <c r="P69" i="53"/>
  <c r="O69" i="53"/>
  <c r="N69" i="53"/>
  <c r="K69" i="53"/>
  <c r="J69" i="53"/>
  <c r="I69" i="53"/>
  <c r="H69" i="53"/>
  <c r="E69" i="53"/>
  <c r="D69" i="53"/>
  <c r="C69" i="53"/>
  <c r="B69" i="53"/>
  <c r="Q68" i="53"/>
  <c r="P68" i="53"/>
  <c r="O68" i="53"/>
  <c r="N68" i="53"/>
  <c r="K68" i="53"/>
  <c r="J68" i="53"/>
  <c r="I68" i="53"/>
  <c r="H68" i="53"/>
  <c r="E68" i="53"/>
  <c r="D68" i="53"/>
  <c r="C68" i="53"/>
  <c r="B68" i="53"/>
  <c r="Q67" i="53"/>
  <c r="P67" i="53"/>
  <c r="O67" i="53"/>
  <c r="N67" i="53"/>
  <c r="K67" i="53"/>
  <c r="J67" i="53"/>
  <c r="I67" i="53"/>
  <c r="H67" i="53"/>
  <c r="E67" i="53"/>
  <c r="D67" i="53"/>
  <c r="C67" i="53"/>
  <c r="B67" i="53"/>
  <c r="Q66" i="53"/>
  <c r="P66" i="53"/>
  <c r="O66" i="53"/>
  <c r="N66" i="53"/>
  <c r="K66" i="53"/>
  <c r="J66" i="53"/>
  <c r="I66" i="53"/>
  <c r="H66" i="53"/>
  <c r="E66" i="53"/>
  <c r="D66" i="53"/>
  <c r="C66" i="53"/>
  <c r="B66" i="53"/>
  <c r="Q65" i="53"/>
  <c r="P65" i="53"/>
  <c r="O65" i="53"/>
  <c r="N65" i="53"/>
  <c r="K65" i="53"/>
  <c r="J65" i="53"/>
  <c r="I65" i="53"/>
  <c r="H65" i="53"/>
  <c r="E65" i="53"/>
  <c r="D65" i="53"/>
  <c r="C65" i="53"/>
  <c r="B65" i="53"/>
  <c r="Q64" i="53"/>
  <c r="P64" i="53"/>
  <c r="O64" i="53"/>
  <c r="N64" i="53"/>
  <c r="K64" i="53"/>
  <c r="J64" i="53"/>
  <c r="I64" i="53"/>
  <c r="H64" i="53"/>
  <c r="E64" i="53"/>
  <c r="D64" i="53"/>
  <c r="C64" i="53"/>
  <c r="B64" i="53"/>
  <c r="Q63" i="53"/>
  <c r="P63" i="53"/>
  <c r="O63" i="53"/>
  <c r="N63" i="53"/>
  <c r="K63" i="53"/>
  <c r="J63" i="53"/>
  <c r="I63" i="53"/>
  <c r="H63" i="53"/>
  <c r="E63" i="53"/>
  <c r="D63" i="53"/>
  <c r="C63" i="53"/>
  <c r="B63" i="53"/>
  <c r="Q62" i="53"/>
  <c r="P62" i="53"/>
  <c r="O62" i="53"/>
  <c r="N62" i="53"/>
  <c r="K62" i="53"/>
  <c r="J62" i="53"/>
  <c r="I62" i="53"/>
  <c r="H62" i="53"/>
  <c r="E62" i="53"/>
  <c r="D62" i="53"/>
  <c r="C62" i="53"/>
  <c r="B62" i="53"/>
  <c r="Q61" i="53"/>
  <c r="P61" i="53"/>
  <c r="O61" i="53"/>
  <c r="N61" i="53"/>
  <c r="K61" i="53"/>
  <c r="J61" i="53"/>
  <c r="I61" i="53"/>
  <c r="H61" i="53"/>
  <c r="E61" i="53"/>
  <c r="D61" i="53"/>
  <c r="C61" i="53"/>
  <c r="B61" i="53"/>
  <c r="Q60" i="53"/>
  <c r="P60" i="53"/>
  <c r="O60" i="53"/>
  <c r="N60" i="53"/>
  <c r="K60" i="53"/>
  <c r="J60" i="53"/>
  <c r="I60" i="53"/>
  <c r="H60" i="53"/>
  <c r="E60" i="53"/>
  <c r="D60" i="53"/>
  <c r="C60" i="53"/>
  <c r="B60" i="53"/>
  <c r="Q59" i="53"/>
  <c r="P59" i="53"/>
  <c r="O59" i="53"/>
  <c r="N59" i="53"/>
  <c r="K59" i="53"/>
  <c r="J59" i="53"/>
  <c r="I59" i="53"/>
  <c r="H59" i="53"/>
  <c r="E59" i="53"/>
  <c r="D59" i="53"/>
  <c r="C59" i="53"/>
  <c r="B59" i="53"/>
  <c r="Q58" i="53"/>
  <c r="P58" i="53"/>
  <c r="O58" i="53"/>
  <c r="N58" i="53"/>
  <c r="K58" i="53"/>
  <c r="J58" i="53"/>
  <c r="I58" i="53"/>
  <c r="H58" i="53"/>
  <c r="E58" i="53"/>
  <c r="D58" i="53"/>
  <c r="C58" i="53"/>
  <c r="B58" i="53"/>
  <c r="Q57" i="53"/>
  <c r="P57" i="53"/>
  <c r="O57" i="53"/>
  <c r="N57" i="53"/>
  <c r="K57" i="53"/>
  <c r="J57" i="53"/>
  <c r="I57" i="53"/>
  <c r="H57" i="53"/>
  <c r="E57" i="53"/>
  <c r="D57" i="53"/>
  <c r="C57" i="53"/>
  <c r="B57" i="53"/>
  <c r="Q56" i="53"/>
  <c r="P56" i="53"/>
  <c r="O56" i="53"/>
  <c r="N56" i="53"/>
  <c r="K56" i="53"/>
  <c r="J56" i="53"/>
  <c r="I56" i="53"/>
  <c r="H56" i="53"/>
  <c r="E56" i="53"/>
  <c r="D56" i="53"/>
  <c r="C56" i="53"/>
  <c r="B56" i="53"/>
  <c r="W47" i="53"/>
  <c r="V47" i="53"/>
  <c r="U47" i="53"/>
  <c r="T47" i="53"/>
  <c r="R47" i="53"/>
  <c r="L47" i="53"/>
  <c r="W46" i="53"/>
  <c r="V46" i="53"/>
  <c r="U46" i="53"/>
  <c r="T46" i="53"/>
  <c r="R46" i="53"/>
  <c r="L46" i="53"/>
  <c r="W45" i="53"/>
  <c r="V45" i="53"/>
  <c r="U45" i="53"/>
  <c r="T45" i="53"/>
  <c r="R45" i="53"/>
  <c r="L45" i="53"/>
  <c r="W44" i="53"/>
  <c r="V44" i="53"/>
  <c r="U44" i="53"/>
  <c r="T44" i="53"/>
  <c r="R44" i="53"/>
  <c r="L44" i="53"/>
  <c r="W43" i="53"/>
  <c r="V43" i="53"/>
  <c r="U43" i="53"/>
  <c r="T43" i="53"/>
  <c r="R43" i="53"/>
  <c r="L43" i="53"/>
  <c r="W42" i="53"/>
  <c r="V42" i="53"/>
  <c r="U42" i="53"/>
  <c r="T42" i="53"/>
  <c r="R42" i="53"/>
  <c r="L42" i="53"/>
  <c r="W41" i="53"/>
  <c r="V41" i="53"/>
  <c r="U41" i="53"/>
  <c r="T41" i="53"/>
  <c r="R41" i="53"/>
  <c r="L41" i="53"/>
  <c r="W40" i="53"/>
  <c r="V40" i="53"/>
  <c r="U40" i="53"/>
  <c r="T40" i="53"/>
  <c r="R40" i="53"/>
  <c r="L40" i="53"/>
  <c r="W39" i="53"/>
  <c r="V39" i="53"/>
  <c r="U39" i="53"/>
  <c r="T39" i="53"/>
  <c r="R39" i="53"/>
  <c r="L39" i="53"/>
  <c r="W38" i="53"/>
  <c r="V38" i="53"/>
  <c r="U38" i="53"/>
  <c r="T38" i="53"/>
  <c r="R38" i="53"/>
  <c r="L38" i="53"/>
  <c r="W37" i="53"/>
  <c r="V37" i="53"/>
  <c r="U37" i="53"/>
  <c r="T37" i="53"/>
  <c r="R37" i="53"/>
  <c r="L37" i="53"/>
  <c r="W36" i="53"/>
  <c r="V36" i="53"/>
  <c r="U36" i="53"/>
  <c r="T36" i="53"/>
  <c r="R36" i="53"/>
  <c r="L36" i="53"/>
  <c r="W35" i="53"/>
  <c r="V35" i="53"/>
  <c r="U35" i="53"/>
  <c r="T35" i="53"/>
  <c r="R35" i="53"/>
  <c r="L35" i="53"/>
  <c r="W34" i="53"/>
  <c r="V34" i="53"/>
  <c r="U34" i="53"/>
  <c r="T34" i="53"/>
  <c r="R34" i="53"/>
  <c r="L34" i="53"/>
  <c r="W33" i="53"/>
  <c r="V33" i="53"/>
  <c r="U33" i="53"/>
  <c r="T33" i="53"/>
  <c r="R33" i="53"/>
  <c r="L33" i="53"/>
  <c r="W32" i="53"/>
  <c r="V32" i="53"/>
  <c r="U32" i="53"/>
  <c r="T32" i="53"/>
  <c r="R32" i="53"/>
  <c r="L32" i="53"/>
  <c r="W31" i="53"/>
  <c r="V31" i="53"/>
  <c r="U31" i="53"/>
  <c r="T31" i="53"/>
  <c r="R31" i="53"/>
  <c r="L31" i="53"/>
  <c r="F31" i="53"/>
  <c r="E72" i="49"/>
  <c r="B72" i="51"/>
  <c r="C72" i="51"/>
  <c r="D72" i="51"/>
  <c r="E72" i="51"/>
  <c r="G72" i="51"/>
  <c r="H72" i="51"/>
  <c r="I72" i="51"/>
  <c r="J72" i="51"/>
  <c r="L72" i="51"/>
  <c r="M72" i="51"/>
  <c r="N72" i="51"/>
  <c r="O72" i="51"/>
  <c r="Q72" i="51"/>
  <c r="R72" i="51"/>
  <c r="S72" i="51"/>
  <c r="T72" i="51"/>
  <c r="V72" i="51"/>
  <c r="W72" i="51"/>
  <c r="X72" i="51"/>
  <c r="Y72" i="51"/>
  <c r="B58" i="50"/>
  <c r="C58" i="50"/>
  <c r="D58" i="50"/>
  <c r="B59" i="50"/>
  <c r="C59" i="50"/>
  <c r="D59" i="50"/>
  <c r="B60" i="50"/>
  <c r="C60" i="50"/>
  <c r="D60" i="50"/>
  <c r="B61" i="50"/>
  <c r="C61" i="50"/>
  <c r="D61" i="50"/>
  <c r="B62" i="50"/>
  <c r="C62" i="50"/>
  <c r="D62" i="50"/>
  <c r="B63" i="50"/>
  <c r="C63" i="50"/>
  <c r="D63" i="50"/>
  <c r="B64" i="50"/>
  <c r="C64" i="50"/>
  <c r="D64" i="50"/>
  <c r="B65" i="50"/>
  <c r="C65" i="50"/>
  <c r="D65" i="50"/>
  <c r="B66" i="50"/>
  <c r="C66" i="50"/>
  <c r="D66" i="50"/>
  <c r="B67" i="50"/>
  <c r="C67" i="50"/>
  <c r="D67" i="50"/>
  <c r="B68" i="50"/>
  <c r="C68" i="50"/>
  <c r="D68" i="50"/>
  <c r="B69" i="50"/>
  <c r="C69" i="50"/>
  <c r="D69" i="50"/>
  <c r="B70" i="50"/>
  <c r="C70" i="50"/>
  <c r="D70" i="50"/>
  <c r="B71" i="50"/>
  <c r="C71" i="50"/>
  <c r="D71" i="50"/>
  <c r="B72" i="50"/>
  <c r="C72" i="50"/>
  <c r="D72" i="50"/>
  <c r="G58" i="50"/>
  <c r="H58" i="50"/>
  <c r="I58" i="50"/>
  <c r="G59" i="50"/>
  <c r="H59" i="50"/>
  <c r="I59" i="50"/>
  <c r="G60" i="50"/>
  <c r="H60" i="50"/>
  <c r="I60" i="50"/>
  <c r="G61" i="50"/>
  <c r="H61" i="50"/>
  <c r="I61" i="50"/>
  <c r="G62" i="50"/>
  <c r="H62" i="50"/>
  <c r="I62" i="50"/>
  <c r="G63" i="50"/>
  <c r="H63" i="50"/>
  <c r="I63" i="50"/>
  <c r="G64" i="50"/>
  <c r="H64" i="50"/>
  <c r="I64" i="50"/>
  <c r="G65" i="50"/>
  <c r="H65" i="50"/>
  <c r="I65" i="50"/>
  <c r="G66" i="50"/>
  <c r="H66" i="50"/>
  <c r="I66" i="50"/>
  <c r="G67" i="50"/>
  <c r="H67" i="50"/>
  <c r="I67" i="50"/>
  <c r="G68" i="50"/>
  <c r="H68" i="50"/>
  <c r="I68" i="50"/>
  <c r="G69" i="50"/>
  <c r="H69" i="50"/>
  <c r="I69" i="50"/>
  <c r="G70" i="50"/>
  <c r="H70" i="50"/>
  <c r="I70" i="50"/>
  <c r="G71" i="50"/>
  <c r="H71" i="50"/>
  <c r="I71" i="50"/>
  <c r="G72" i="50"/>
  <c r="H72" i="50"/>
  <c r="I72" i="50"/>
  <c r="L58" i="50"/>
  <c r="M58" i="50"/>
  <c r="N58" i="50"/>
  <c r="L59" i="50"/>
  <c r="M59" i="50"/>
  <c r="N59" i="50"/>
  <c r="L60" i="50"/>
  <c r="M60" i="50"/>
  <c r="N60" i="50"/>
  <c r="L61" i="50"/>
  <c r="M61" i="50"/>
  <c r="N61" i="50"/>
  <c r="L62" i="50"/>
  <c r="M62" i="50"/>
  <c r="N62" i="50"/>
  <c r="L63" i="50"/>
  <c r="M63" i="50"/>
  <c r="N63" i="50"/>
  <c r="L64" i="50"/>
  <c r="M64" i="50"/>
  <c r="N64" i="50"/>
  <c r="L65" i="50"/>
  <c r="M65" i="50"/>
  <c r="N65" i="50"/>
  <c r="L66" i="50"/>
  <c r="M66" i="50"/>
  <c r="N66" i="50"/>
  <c r="L67" i="50"/>
  <c r="M67" i="50"/>
  <c r="N67" i="50"/>
  <c r="L68" i="50"/>
  <c r="M68" i="50"/>
  <c r="N68" i="50"/>
  <c r="L69" i="50"/>
  <c r="M69" i="50"/>
  <c r="N69" i="50"/>
  <c r="L70" i="50"/>
  <c r="M70" i="50"/>
  <c r="N70" i="50"/>
  <c r="L71" i="50"/>
  <c r="M71" i="50"/>
  <c r="N71" i="50"/>
  <c r="L72" i="50"/>
  <c r="M72" i="50"/>
  <c r="N72" i="50"/>
  <c r="Q58" i="50"/>
  <c r="R58" i="50"/>
  <c r="S58" i="50"/>
  <c r="Q59" i="50"/>
  <c r="R59" i="50"/>
  <c r="S59" i="50"/>
  <c r="Q60" i="50"/>
  <c r="R60" i="50"/>
  <c r="S60" i="50"/>
  <c r="Q61" i="50"/>
  <c r="R61" i="50"/>
  <c r="S61" i="50"/>
  <c r="Q62" i="50"/>
  <c r="R62" i="50"/>
  <c r="S62" i="50"/>
  <c r="Q63" i="50"/>
  <c r="R63" i="50"/>
  <c r="S63" i="50"/>
  <c r="Q64" i="50"/>
  <c r="R64" i="50"/>
  <c r="S64" i="50"/>
  <c r="Q65" i="50"/>
  <c r="R65" i="50"/>
  <c r="S65" i="50"/>
  <c r="Q66" i="50"/>
  <c r="R66" i="50"/>
  <c r="S66" i="50"/>
  <c r="Q67" i="50"/>
  <c r="R67" i="50"/>
  <c r="S67" i="50"/>
  <c r="Q68" i="50"/>
  <c r="R68" i="50"/>
  <c r="S68" i="50"/>
  <c r="Q69" i="50"/>
  <c r="R69" i="50"/>
  <c r="S69" i="50"/>
  <c r="Q70" i="50"/>
  <c r="R70" i="50"/>
  <c r="S70" i="50"/>
  <c r="Q71" i="50"/>
  <c r="R71" i="50"/>
  <c r="S71" i="50"/>
  <c r="Q72" i="50"/>
  <c r="R72" i="50"/>
  <c r="S72" i="50"/>
  <c r="V68" i="50"/>
  <c r="V69" i="50"/>
  <c r="V70" i="50"/>
  <c r="V71" i="50"/>
  <c r="V72" i="50"/>
  <c r="W69" i="50"/>
  <c r="W70" i="50"/>
  <c r="W71" i="50"/>
  <c r="W72" i="50"/>
  <c r="X72" i="50"/>
  <c r="B72" i="49"/>
  <c r="C72" i="49"/>
  <c r="D72" i="49"/>
  <c r="G72" i="49"/>
  <c r="H72" i="49"/>
  <c r="I72" i="49"/>
  <c r="J72" i="49"/>
  <c r="L72" i="49"/>
  <c r="M72" i="49"/>
  <c r="N72" i="49"/>
  <c r="O72" i="49"/>
  <c r="Q72" i="49"/>
  <c r="R72" i="49"/>
  <c r="S72" i="49"/>
  <c r="T72" i="49"/>
  <c r="V72" i="49"/>
  <c r="W72" i="49"/>
  <c r="X72" i="49"/>
  <c r="Y72" i="49"/>
  <c r="AA72" i="49"/>
  <c r="AB72" i="49"/>
  <c r="AC72" i="49"/>
  <c r="AD72" i="49"/>
  <c r="B68" i="48"/>
  <c r="C68" i="48"/>
  <c r="D68" i="48"/>
  <c r="E68" i="48"/>
  <c r="G68" i="48"/>
  <c r="H68" i="48"/>
  <c r="I68" i="48"/>
  <c r="Q97" i="53" l="1"/>
  <c r="N97" i="53"/>
  <c r="O97" i="53"/>
  <c r="P97" i="53"/>
  <c r="B93" i="48"/>
  <c r="X99" i="53"/>
  <c r="X103" i="53"/>
  <c r="X99" i="52"/>
  <c r="X103" i="52"/>
  <c r="B98" i="53"/>
  <c r="C98" i="53"/>
  <c r="D98" i="53"/>
  <c r="N98" i="53"/>
  <c r="O98" i="53"/>
  <c r="P98" i="53"/>
  <c r="H98" i="53"/>
  <c r="I98" i="53"/>
  <c r="J98" i="53"/>
  <c r="I93" i="48"/>
  <c r="H93" i="48"/>
  <c r="G93" i="48"/>
  <c r="E93" i="48"/>
  <c r="D93" i="48"/>
  <c r="C93" i="48"/>
  <c r="Q98" i="53"/>
  <c r="K98" i="53"/>
  <c r="E98" i="53"/>
  <c r="P94" i="53"/>
  <c r="H85" i="53"/>
  <c r="J95" i="53"/>
  <c r="B82" i="53"/>
  <c r="B86" i="53"/>
  <c r="B88" i="53"/>
  <c r="B94" i="53"/>
  <c r="D90" i="53"/>
  <c r="D93" i="53"/>
  <c r="D94" i="53"/>
  <c r="D96" i="53"/>
  <c r="P85" i="53"/>
  <c r="T65" i="53"/>
  <c r="I91" i="53"/>
  <c r="K85" i="53"/>
  <c r="E86" i="53"/>
  <c r="C96" i="53"/>
  <c r="L67" i="53"/>
  <c r="F68" i="53"/>
  <c r="T71" i="53"/>
  <c r="F65" i="53"/>
  <c r="K91" i="53"/>
  <c r="H82" i="53"/>
  <c r="B85" i="53"/>
  <c r="N89" i="53"/>
  <c r="B91" i="53"/>
  <c r="N95" i="53"/>
  <c r="B97" i="53"/>
  <c r="O84" i="53"/>
  <c r="U68" i="53"/>
  <c r="J86" i="53"/>
  <c r="D87" i="53"/>
  <c r="D89" i="53"/>
  <c r="P89" i="53"/>
  <c r="D91" i="53"/>
  <c r="D95" i="53"/>
  <c r="E82" i="53"/>
  <c r="E83" i="53"/>
  <c r="K94" i="53"/>
  <c r="N92" i="53"/>
  <c r="N86" i="53"/>
  <c r="P82" i="53"/>
  <c r="P88" i="53"/>
  <c r="Q83" i="53"/>
  <c r="Q84" i="53"/>
  <c r="Q88" i="53"/>
  <c r="Q90" i="53"/>
  <c r="Q94" i="53"/>
  <c r="P91" i="53"/>
  <c r="L65" i="53"/>
  <c r="L59" i="53"/>
  <c r="I88" i="53"/>
  <c r="I94" i="53"/>
  <c r="K84" i="53"/>
  <c r="K90" i="53"/>
  <c r="L58" i="53"/>
  <c r="J68" i="48"/>
  <c r="O82" i="53"/>
  <c r="O85" i="53"/>
  <c r="O88" i="53"/>
  <c r="O91" i="53"/>
  <c r="V72" i="53"/>
  <c r="T56" i="53"/>
  <c r="T59" i="53"/>
  <c r="V63" i="53"/>
  <c r="P93" i="53"/>
  <c r="R56" i="53"/>
  <c r="P92" i="53"/>
  <c r="U56" i="53"/>
  <c r="U58" i="53"/>
  <c r="V67" i="53"/>
  <c r="P95" i="53"/>
  <c r="P96" i="53"/>
  <c r="P90" i="53"/>
  <c r="N82" i="53"/>
  <c r="N85" i="53"/>
  <c r="V68" i="53"/>
  <c r="I95" i="53"/>
  <c r="I96" i="53"/>
  <c r="I85" i="53"/>
  <c r="H89" i="53"/>
  <c r="U59" i="53"/>
  <c r="T62" i="53"/>
  <c r="I89" i="53"/>
  <c r="L70" i="53"/>
  <c r="L71" i="53"/>
  <c r="I97" i="53"/>
  <c r="L62" i="53"/>
  <c r="I92" i="53"/>
  <c r="H83" i="53"/>
  <c r="V60" i="53"/>
  <c r="V61" i="53"/>
  <c r="L64" i="53"/>
  <c r="J91" i="53"/>
  <c r="T67" i="53"/>
  <c r="J92" i="53"/>
  <c r="H86" i="53"/>
  <c r="X31" i="53"/>
  <c r="J84" i="53"/>
  <c r="L68" i="53"/>
  <c r="J94" i="53"/>
  <c r="V57" i="53"/>
  <c r="J87" i="53"/>
  <c r="I90" i="53"/>
  <c r="H92" i="53"/>
  <c r="J89" i="53"/>
  <c r="I82" i="53"/>
  <c r="I93" i="53"/>
  <c r="H95" i="53"/>
  <c r="C86" i="53"/>
  <c r="V66" i="53"/>
  <c r="V71" i="53"/>
  <c r="U71" i="53"/>
  <c r="X40" i="53"/>
  <c r="C87" i="53"/>
  <c r="V64" i="53"/>
  <c r="D92" i="53"/>
  <c r="F71" i="53"/>
  <c r="D83" i="53"/>
  <c r="V65" i="53"/>
  <c r="C93" i="53"/>
  <c r="V69" i="53"/>
  <c r="V58" i="53"/>
  <c r="X37" i="53"/>
  <c r="X43" i="53"/>
  <c r="C90" i="53"/>
  <c r="U65" i="53"/>
  <c r="T68" i="53"/>
  <c r="V70" i="53"/>
  <c r="Q87" i="53"/>
  <c r="R69" i="53"/>
  <c r="Q93" i="53"/>
  <c r="X39" i="53"/>
  <c r="Q91" i="53"/>
  <c r="Q96" i="53"/>
  <c r="L56" i="53"/>
  <c r="K88" i="53"/>
  <c r="K87" i="53"/>
  <c r="K93" i="53"/>
  <c r="K96" i="53"/>
  <c r="X33" i="53"/>
  <c r="K82" i="53"/>
  <c r="X46" i="53"/>
  <c r="W64" i="53"/>
  <c r="W61" i="53"/>
  <c r="E91" i="53"/>
  <c r="E94" i="53"/>
  <c r="E97" i="53"/>
  <c r="X32" i="53"/>
  <c r="E92" i="53"/>
  <c r="E95" i="53"/>
  <c r="X45" i="53"/>
  <c r="X34" i="53"/>
  <c r="X36" i="53"/>
  <c r="X42" i="53"/>
  <c r="E85" i="53"/>
  <c r="X38" i="53"/>
  <c r="L61" i="53"/>
  <c r="W62" i="53"/>
  <c r="E87" i="53"/>
  <c r="E88" i="53"/>
  <c r="B89" i="53"/>
  <c r="F64" i="53"/>
  <c r="Q92" i="53"/>
  <c r="B95" i="53"/>
  <c r="F70" i="53"/>
  <c r="Q95" i="53"/>
  <c r="X35" i="53"/>
  <c r="F57" i="53"/>
  <c r="T57" i="53"/>
  <c r="J82" i="53"/>
  <c r="R57" i="53"/>
  <c r="K83" i="53"/>
  <c r="T58" i="53"/>
  <c r="V59" i="53"/>
  <c r="R59" i="53"/>
  <c r="D85" i="53"/>
  <c r="W60" i="53"/>
  <c r="F61" i="53"/>
  <c r="R61" i="53"/>
  <c r="F62" i="53"/>
  <c r="N87" i="53"/>
  <c r="U62" i="53"/>
  <c r="L63" i="53"/>
  <c r="C89" i="53"/>
  <c r="K89" i="53"/>
  <c r="T64" i="53"/>
  <c r="W65" i="53"/>
  <c r="E90" i="53"/>
  <c r="T66" i="53"/>
  <c r="L66" i="53"/>
  <c r="C92" i="53"/>
  <c r="K92" i="53"/>
  <c r="W68" i="53"/>
  <c r="E93" i="53"/>
  <c r="T69" i="53"/>
  <c r="L69" i="53"/>
  <c r="C95" i="53"/>
  <c r="K95" i="53"/>
  <c r="T70" i="53"/>
  <c r="W71" i="53"/>
  <c r="E96" i="53"/>
  <c r="T72" i="53"/>
  <c r="L72" i="53"/>
  <c r="J83" i="53"/>
  <c r="H88" i="53"/>
  <c r="E89" i="53"/>
  <c r="O94" i="53"/>
  <c r="J96" i="53"/>
  <c r="H97" i="53"/>
  <c r="N96" i="53"/>
  <c r="R71" i="53"/>
  <c r="C84" i="53"/>
  <c r="X47" i="53"/>
  <c r="V56" i="53"/>
  <c r="D82" i="53"/>
  <c r="W57" i="53"/>
  <c r="F58" i="53"/>
  <c r="R58" i="53"/>
  <c r="F59" i="53"/>
  <c r="N84" i="53"/>
  <c r="L60" i="53"/>
  <c r="I86" i="53"/>
  <c r="P86" i="53"/>
  <c r="B87" i="53"/>
  <c r="I87" i="53"/>
  <c r="P87" i="53"/>
  <c r="F63" i="53"/>
  <c r="T63" i="53"/>
  <c r="J88" i="53"/>
  <c r="R63" i="53"/>
  <c r="H90" i="53"/>
  <c r="O90" i="53"/>
  <c r="R66" i="53"/>
  <c r="W67" i="53"/>
  <c r="H93" i="53"/>
  <c r="O93" i="53"/>
  <c r="W70" i="53"/>
  <c r="H96" i="53"/>
  <c r="O96" i="53"/>
  <c r="J97" i="53"/>
  <c r="R72" i="53"/>
  <c r="N83" i="53"/>
  <c r="D84" i="53"/>
  <c r="J90" i="53"/>
  <c r="H91" i="53"/>
  <c r="U57" i="53"/>
  <c r="C82" i="53"/>
  <c r="O87" i="53"/>
  <c r="N93" i="53"/>
  <c r="R68" i="53"/>
  <c r="Q85" i="53"/>
  <c r="Q86" i="53"/>
  <c r="U63" i="53"/>
  <c r="C88" i="53"/>
  <c r="R64" i="53"/>
  <c r="O89" i="53"/>
  <c r="B90" i="53"/>
  <c r="U66" i="53"/>
  <c r="F66" i="53"/>
  <c r="C91" i="53"/>
  <c r="B93" i="53"/>
  <c r="U69" i="53"/>
  <c r="F69" i="53"/>
  <c r="C94" i="53"/>
  <c r="R70" i="53"/>
  <c r="O95" i="53"/>
  <c r="B96" i="53"/>
  <c r="U72" i="53"/>
  <c r="F72" i="53"/>
  <c r="C97" i="53"/>
  <c r="K97" i="53"/>
  <c r="C83" i="53"/>
  <c r="H84" i="53"/>
  <c r="W59" i="53"/>
  <c r="E84" i="53"/>
  <c r="O86" i="53"/>
  <c r="H87" i="53"/>
  <c r="N90" i="53"/>
  <c r="R65" i="53"/>
  <c r="X44" i="53"/>
  <c r="W56" i="53"/>
  <c r="O83" i="53"/>
  <c r="W58" i="53"/>
  <c r="R67" i="53"/>
  <c r="O92" i="53"/>
  <c r="X41" i="53"/>
  <c r="F56" i="53"/>
  <c r="L57" i="53"/>
  <c r="B83" i="53"/>
  <c r="I83" i="53"/>
  <c r="P83" i="53"/>
  <c r="B84" i="53"/>
  <c r="I84" i="53"/>
  <c r="P84" i="53"/>
  <c r="F60" i="53"/>
  <c r="T60" i="53"/>
  <c r="J85" i="53"/>
  <c r="R60" i="53"/>
  <c r="D86" i="53"/>
  <c r="K86" i="53"/>
  <c r="T61" i="53"/>
  <c r="V62" i="53"/>
  <c r="R62" i="53"/>
  <c r="D88" i="53"/>
  <c r="N88" i="53"/>
  <c r="N91" i="53"/>
  <c r="N94" i="53"/>
  <c r="D97" i="53"/>
  <c r="J93" i="53"/>
  <c r="H94" i="53"/>
  <c r="Q82" i="53"/>
  <c r="U60" i="53"/>
  <c r="C85" i="53"/>
  <c r="U61" i="53"/>
  <c r="Q89" i="53"/>
  <c r="B92" i="53"/>
  <c r="F67" i="53"/>
  <c r="W63" i="53"/>
  <c r="U64" i="53"/>
  <c r="W66" i="53"/>
  <c r="U67" i="53"/>
  <c r="W69" i="53"/>
  <c r="U70" i="53"/>
  <c r="W72" i="53"/>
  <c r="R47" i="52"/>
  <c r="R46" i="52"/>
  <c r="R45" i="52"/>
  <c r="R44" i="52"/>
  <c r="R43" i="52"/>
  <c r="R42" i="52"/>
  <c r="R41" i="52"/>
  <c r="R40" i="52"/>
  <c r="R39" i="52"/>
  <c r="R38" i="52"/>
  <c r="R37" i="52"/>
  <c r="R36" i="52"/>
  <c r="R35" i="52"/>
  <c r="R34" i="52"/>
  <c r="R33" i="52"/>
  <c r="R32" i="52"/>
  <c r="R31" i="52"/>
  <c r="Q72" i="52"/>
  <c r="Q71" i="52"/>
  <c r="Q70" i="52"/>
  <c r="L44" i="52"/>
  <c r="W43" i="52"/>
  <c r="K67" i="52"/>
  <c r="L38" i="52"/>
  <c r="K62" i="52"/>
  <c r="L36" i="52"/>
  <c r="L32" i="52"/>
  <c r="K56" i="52"/>
  <c r="L47" i="52"/>
  <c r="L46" i="52"/>
  <c r="L45" i="52"/>
  <c r="L41" i="52"/>
  <c r="L40" i="52"/>
  <c r="L39" i="52"/>
  <c r="L35" i="52"/>
  <c r="L34" i="52"/>
  <c r="L33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C72" i="52"/>
  <c r="P72" i="52"/>
  <c r="P97" i="52" s="1"/>
  <c r="O72" i="52"/>
  <c r="N72" i="52"/>
  <c r="K72" i="52"/>
  <c r="J72" i="52"/>
  <c r="I72" i="52"/>
  <c r="H72" i="52"/>
  <c r="E72" i="52"/>
  <c r="D72" i="52"/>
  <c r="B72" i="52"/>
  <c r="V47" i="52"/>
  <c r="U47" i="52"/>
  <c r="T47" i="52"/>
  <c r="T32" i="52"/>
  <c r="T33" i="52"/>
  <c r="T34" i="52"/>
  <c r="T35" i="52"/>
  <c r="T36" i="52"/>
  <c r="T37" i="52"/>
  <c r="T38" i="52"/>
  <c r="T39" i="52"/>
  <c r="T40" i="52"/>
  <c r="T41" i="52"/>
  <c r="T42" i="52"/>
  <c r="T43" i="52"/>
  <c r="T44" i="52"/>
  <c r="T45" i="52"/>
  <c r="T46" i="52"/>
  <c r="P71" i="52"/>
  <c r="O71" i="52"/>
  <c r="N71" i="52"/>
  <c r="K71" i="52"/>
  <c r="J71" i="52"/>
  <c r="I71" i="52"/>
  <c r="H71" i="52"/>
  <c r="E71" i="52"/>
  <c r="D71" i="52"/>
  <c r="C71" i="52"/>
  <c r="B71" i="52"/>
  <c r="P70" i="52"/>
  <c r="O70" i="52"/>
  <c r="N70" i="52"/>
  <c r="K70" i="52"/>
  <c r="J70" i="52"/>
  <c r="I70" i="52"/>
  <c r="H70" i="52"/>
  <c r="E70" i="52"/>
  <c r="D70" i="52"/>
  <c r="C70" i="52"/>
  <c r="B70" i="52"/>
  <c r="Q69" i="52"/>
  <c r="P69" i="52"/>
  <c r="O69" i="52"/>
  <c r="N69" i="52"/>
  <c r="J69" i="52"/>
  <c r="I69" i="52"/>
  <c r="H69" i="52"/>
  <c r="E69" i="52"/>
  <c r="D69" i="52"/>
  <c r="C69" i="52"/>
  <c r="B69" i="52"/>
  <c r="Q68" i="52"/>
  <c r="P68" i="52"/>
  <c r="O68" i="52"/>
  <c r="N68" i="52"/>
  <c r="J68" i="52"/>
  <c r="I68" i="52"/>
  <c r="H68" i="52"/>
  <c r="E68" i="52"/>
  <c r="D68" i="52"/>
  <c r="C68" i="52"/>
  <c r="B68" i="52"/>
  <c r="Q67" i="52"/>
  <c r="P67" i="52"/>
  <c r="O67" i="52"/>
  <c r="N67" i="52"/>
  <c r="J67" i="52"/>
  <c r="I67" i="52"/>
  <c r="H67" i="52"/>
  <c r="E67" i="52"/>
  <c r="D67" i="52"/>
  <c r="C67" i="52"/>
  <c r="B67" i="52"/>
  <c r="Q66" i="52"/>
  <c r="P66" i="52"/>
  <c r="O66" i="52"/>
  <c r="N66" i="52"/>
  <c r="K66" i="52"/>
  <c r="J66" i="52"/>
  <c r="I66" i="52"/>
  <c r="H66" i="52"/>
  <c r="E66" i="52"/>
  <c r="D66" i="52"/>
  <c r="C66" i="52"/>
  <c r="B66" i="52"/>
  <c r="Q65" i="52"/>
  <c r="P65" i="52"/>
  <c r="O65" i="52"/>
  <c r="N65" i="52"/>
  <c r="K65" i="52"/>
  <c r="J65" i="52"/>
  <c r="I65" i="52"/>
  <c r="E65" i="52"/>
  <c r="D65" i="52"/>
  <c r="C65" i="52"/>
  <c r="B65" i="52"/>
  <c r="Q64" i="52"/>
  <c r="P64" i="52"/>
  <c r="O64" i="52"/>
  <c r="N64" i="52"/>
  <c r="K64" i="52"/>
  <c r="J64" i="52"/>
  <c r="I64" i="52"/>
  <c r="H64" i="52"/>
  <c r="E64" i="52"/>
  <c r="D64" i="52"/>
  <c r="C64" i="52"/>
  <c r="B64" i="52"/>
  <c r="Q63" i="52"/>
  <c r="P63" i="52"/>
  <c r="O63" i="52"/>
  <c r="N63" i="52"/>
  <c r="J63" i="52"/>
  <c r="I63" i="52"/>
  <c r="H63" i="52"/>
  <c r="E63" i="52"/>
  <c r="D63" i="52"/>
  <c r="C63" i="52"/>
  <c r="B63" i="52"/>
  <c r="Q62" i="52"/>
  <c r="P62" i="52"/>
  <c r="O62" i="52"/>
  <c r="N62" i="52"/>
  <c r="J62" i="52"/>
  <c r="I62" i="52"/>
  <c r="H62" i="52"/>
  <c r="E62" i="52"/>
  <c r="D62" i="52"/>
  <c r="C62" i="52"/>
  <c r="B62" i="52"/>
  <c r="Q61" i="52"/>
  <c r="P61" i="52"/>
  <c r="O61" i="52"/>
  <c r="N61" i="52"/>
  <c r="J61" i="52"/>
  <c r="I61" i="52"/>
  <c r="H61" i="52"/>
  <c r="E61" i="52"/>
  <c r="D61" i="52"/>
  <c r="C61" i="52"/>
  <c r="B61" i="52"/>
  <c r="Q60" i="52"/>
  <c r="P60" i="52"/>
  <c r="O60" i="52"/>
  <c r="N60" i="52"/>
  <c r="K60" i="52"/>
  <c r="J60" i="52"/>
  <c r="I60" i="52"/>
  <c r="H60" i="52"/>
  <c r="E60" i="52"/>
  <c r="D60" i="52"/>
  <c r="C60" i="52"/>
  <c r="B60" i="52"/>
  <c r="Q59" i="52"/>
  <c r="P59" i="52"/>
  <c r="O59" i="52"/>
  <c r="N59" i="52"/>
  <c r="K59" i="52"/>
  <c r="J59" i="52"/>
  <c r="I59" i="52"/>
  <c r="H59" i="52"/>
  <c r="E59" i="52"/>
  <c r="D59" i="52"/>
  <c r="C59" i="52"/>
  <c r="B59" i="52"/>
  <c r="Q58" i="52"/>
  <c r="P58" i="52"/>
  <c r="O58" i="52"/>
  <c r="N58" i="52"/>
  <c r="K58" i="52"/>
  <c r="J58" i="52"/>
  <c r="I58" i="52"/>
  <c r="H58" i="52"/>
  <c r="E58" i="52"/>
  <c r="D58" i="52"/>
  <c r="C58" i="52"/>
  <c r="B58" i="52"/>
  <c r="Q57" i="52"/>
  <c r="P57" i="52"/>
  <c r="O57" i="52"/>
  <c r="N57" i="52"/>
  <c r="J57" i="52"/>
  <c r="I57" i="52"/>
  <c r="H57" i="52"/>
  <c r="E57" i="52"/>
  <c r="D57" i="52"/>
  <c r="C57" i="52"/>
  <c r="B57" i="52"/>
  <c r="P56" i="52"/>
  <c r="O56" i="52"/>
  <c r="N56" i="52"/>
  <c r="J56" i="52"/>
  <c r="I56" i="52"/>
  <c r="H56" i="52"/>
  <c r="E56" i="52"/>
  <c r="D56" i="52"/>
  <c r="C56" i="52"/>
  <c r="B56" i="52"/>
  <c r="W46" i="52"/>
  <c r="V46" i="52"/>
  <c r="U46" i="52"/>
  <c r="V45" i="52"/>
  <c r="U45" i="52"/>
  <c r="W44" i="52"/>
  <c r="V44" i="52"/>
  <c r="U44" i="52"/>
  <c r="V43" i="52"/>
  <c r="U43" i="52"/>
  <c r="V42" i="52"/>
  <c r="U42" i="52"/>
  <c r="W41" i="52"/>
  <c r="V41" i="52"/>
  <c r="U41" i="52"/>
  <c r="W40" i="52"/>
  <c r="V40" i="52"/>
  <c r="U40" i="52"/>
  <c r="W39" i="52"/>
  <c r="V39" i="52"/>
  <c r="U39" i="52"/>
  <c r="W38" i="52"/>
  <c r="V38" i="52"/>
  <c r="U38" i="52"/>
  <c r="V37" i="52"/>
  <c r="U37" i="52"/>
  <c r="W36" i="52"/>
  <c r="V36" i="52"/>
  <c r="U36" i="52"/>
  <c r="W35" i="52"/>
  <c r="V35" i="52"/>
  <c r="U35" i="52"/>
  <c r="W34" i="52"/>
  <c r="V34" i="52"/>
  <c r="U34" i="52"/>
  <c r="W33" i="52"/>
  <c r="V33" i="52"/>
  <c r="U33" i="52"/>
  <c r="W32" i="52"/>
  <c r="V32" i="52"/>
  <c r="U32" i="52"/>
  <c r="V31" i="52"/>
  <c r="U31" i="52"/>
  <c r="T31" i="52"/>
  <c r="G67" i="48"/>
  <c r="H67" i="48"/>
  <c r="I67" i="48"/>
  <c r="B54" i="48"/>
  <c r="C54" i="48"/>
  <c r="D54" i="48"/>
  <c r="B55" i="48"/>
  <c r="C55" i="48"/>
  <c r="D55" i="48"/>
  <c r="B56" i="48"/>
  <c r="C56" i="48"/>
  <c r="D56" i="48"/>
  <c r="B57" i="48"/>
  <c r="C57" i="48"/>
  <c r="D57" i="48"/>
  <c r="B58" i="48"/>
  <c r="C58" i="48"/>
  <c r="D58" i="48"/>
  <c r="B59" i="48"/>
  <c r="C59" i="48"/>
  <c r="D59" i="48"/>
  <c r="B60" i="48"/>
  <c r="C60" i="48"/>
  <c r="D60" i="48"/>
  <c r="B61" i="48"/>
  <c r="C61" i="48"/>
  <c r="D61" i="48"/>
  <c r="B62" i="48"/>
  <c r="C62" i="48"/>
  <c r="D62" i="48"/>
  <c r="B63" i="48"/>
  <c r="C63" i="48"/>
  <c r="D63" i="48"/>
  <c r="B64" i="48"/>
  <c r="C64" i="48"/>
  <c r="D64" i="48"/>
  <c r="B65" i="48"/>
  <c r="C65" i="48"/>
  <c r="D65" i="48"/>
  <c r="B66" i="48"/>
  <c r="C66" i="48"/>
  <c r="D66" i="48"/>
  <c r="B67" i="48"/>
  <c r="B92" i="48" s="1"/>
  <c r="C67" i="48"/>
  <c r="D67" i="48"/>
  <c r="E67" i="48"/>
  <c r="R97" i="53" l="1"/>
  <c r="N97" i="52"/>
  <c r="O97" i="52"/>
  <c r="Q97" i="52"/>
  <c r="B98" i="52"/>
  <c r="D98" i="52"/>
  <c r="C98" i="52"/>
  <c r="N98" i="52"/>
  <c r="O98" i="52"/>
  <c r="P98" i="52"/>
  <c r="H98" i="52"/>
  <c r="I98" i="52"/>
  <c r="J98" i="52"/>
  <c r="V98" i="53"/>
  <c r="U98" i="53"/>
  <c r="T98" i="53"/>
  <c r="J93" i="48"/>
  <c r="Q98" i="52"/>
  <c r="E98" i="52"/>
  <c r="K98" i="52"/>
  <c r="R98" i="53"/>
  <c r="L98" i="53"/>
  <c r="W98" i="53"/>
  <c r="F98" i="53"/>
  <c r="E92" i="48"/>
  <c r="C92" i="48"/>
  <c r="D92" i="48"/>
  <c r="L91" i="53"/>
  <c r="R82" i="53"/>
  <c r="G92" i="48"/>
  <c r="H92" i="48"/>
  <c r="I92" i="48"/>
  <c r="L93" i="53"/>
  <c r="L88" i="53"/>
  <c r="U93" i="53"/>
  <c r="U94" i="53"/>
  <c r="L82" i="53"/>
  <c r="F91" i="53"/>
  <c r="L90" i="53"/>
  <c r="L85" i="53"/>
  <c r="L83" i="53"/>
  <c r="W88" i="53"/>
  <c r="U95" i="53"/>
  <c r="X68" i="53"/>
  <c r="Z73" i="53" s="1"/>
  <c r="U84" i="53"/>
  <c r="U82" i="53"/>
  <c r="L96" i="53"/>
  <c r="F94" i="53"/>
  <c r="F83" i="53"/>
  <c r="W94" i="53"/>
  <c r="L94" i="53"/>
  <c r="F96" i="53"/>
  <c r="V97" i="53"/>
  <c r="L84" i="53"/>
  <c r="W92" i="53"/>
  <c r="U90" i="53"/>
  <c r="V93" i="53"/>
  <c r="W86" i="53"/>
  <c r="V89" i="53"/>
  <c r="U85" i="53"/>
  <c r="V96" i="53"/>
  <c r="V90" i="53"/>
  <c r="R83" i="53"/>
  <c r="V82" i="53"/>
  <c r="R89" i="53"/>
  <c r="T93" i="53"/>
  <c r="V94" i="53"/>
  <c r="V91" i="53"/>
  <c r="R86" i="53"/>
  <c r="V86" i="53"/>
  <c r="R91" i="53"/>
  <c r="L89" i="53"/>
  <c r="U91" i="53"/>
  <c r="V87" i="53"/>
  <c r="U83" i="53"/>
  <c r="V95" i="53"/>
  <c r="V83" i="53"/>
  <c r="U88" i="53"/>
  <c r="F92" i="53"/>
  <c r="X56" i="53"/>
  <c r="U89" i="53"/>
  <c r="F85" i="53"/>
  <c r="F87" i="53"/>
  <c r="V84" i="53"/>
  <c r="V92" i="53"/>
  <c r="R95" i="53"/>
  <c r="R90" i="53"/>
  <c r="R96" i="53"/>
  <c r="W90" i="53"/>
  <c r="W83" i="53"/>
  <c r="R93" i="53"/>
  <c r="R84" i="53"/>
  <c r="L95" i="53"/>
  <c r="W87" i="53"/>
  <c r="W96" i="53"/>
  <c r="F82" i="53"/>
  <c r="W82" i="53"/>
  <c r="W91" i="53"/>
  <c r="X61" i="53"/>
  <c r="T86" i="53"/>
  <c r="T88" i="53"/>
  <c r="X63" i="53"/>
  <c r="X57" i="53"/>
  <c r="T82" i="53"/>
  <c r="U97" i="53"/>
  <c r="F88" i="53"/>
  <c r="X70" i="53"/>
  <c r="T95" i="53"/>
  <c r="X58" i="53"/>
  <c r="T83" i="53"/>
  <c r="X67" i="53"/>
  <c r="U86" i="53"/>
  <c r="X60" i="53"/>
  <c r="T85" i="53"/>
  <c r="R92" i="53"/>
  <c r="W84" i="53"/>
  <c r="T94" i="53"/>
  <c r="X69" i="53"/>
  <c r="V85" i="53"/>
  <c r="W89" i="53"/>
  <c r="L97" i="53"/>
  <c r="X64" i="53"/>
  <c r="T89" i="53"/>
  <c r="F89" i="53"/>
  <c r="U92" i="53"/>
  <c r="R85" i="53"/>
  <c r="T84" i="53"/>
  <c r="W95" i="53"/>
  <c r="F84" i="53"/>
  <c r="U96" i="53"/>
  <c r="W93" i="53"/>
  <c r="F86" i="53"/>
  <c r="X71" i="53"/>
  <c r="X65" i="53"/>
  <c r="V88" i="53"/>
  <c r="R94" i="53"/>
  <c r="W97" i="53"/>
  <c r="F97" i="53"/>
  <c r="T97" i="53"/>
  <c r="X72" i="53"/>
  <c r="T91" i="53"/>
  <c r="X66" i="53"/>
  <c r="L86" i="53"/>
  <c r="T92" i="53"/>
  <c r="T87" i="53"/>
  <c r="R87" i="53"/>
  <c r="F93" i="53"/>
  <c r="F90" i="53"/>
  <c r="R88" i="53"/>
  <c r="U87" i="53"/>
  <c r="X62" i="53"/>
  <c r="W85" i="53"/>
  <c r="F95" i="53"/>
  <c r="L87" i="53"/>
  <c r="T96" i="53"/>
  <c r="T90" i="53"/>
  <c r="X59" i="53"/>
  <c r="L92" i="53"/>
  <c r="J97" i="52"/>
  <c r="H85" i="52"/>
  <c r="H97" i="52"/>
  <c r="D85" i="52"/>
  <c r="C92" i="52"/>
  <c r="B87" i="52"/>
  <c r="B97" i="52"/>
  <c r="F72" i="52"/>
  <c r="B82" i="52"/>
  <c r="C97" i="52"/>
  <c r="X39" i="52"/>
  <c r="D97" i="52"/>
  <c r="U72" i="52"/>
  <c r="H91" i="52"/>
  <c r="E92" i="52"/>
  <c r="H86" i="52"/>
  <c r="H95" i="52"/>
  <c r="J85" i="52"/>
  <c r="J95" i="52"/>
  <c r="T72" i="52"/>
  <c r="I97" i="52"/>
  <c r="H89" i="52"/>
  <c r="Q87" i="52"/>
  <c r="V72" i="52"/>
  <c r="U59" i="52"/>
  <c r="V59" i="52"/>
  <c r="R59" i="52"/>
  <c r="N86" i="52"/>
  <c r="Q85" i="52"/>
  <c r="Q94" i="52"/>
  <c r="Q83" i="52"/>
  <c r="T60" i="52"/>
  <c r="N88" i="52"/>
  <c r="O89" i="52"/>
  <c r="O91" i="52"/>
  <c r="O87" i="52"/>
  <c r="Q92" i="52"/>
  <c r="T64" i="52"/>
  <c r="T66" i="52"/>
  <c r="N94" i="52"/>
  <c r="O94" i="52"/>
  <c r="Q89" i="52"/>
  <c r="P84" i="52"/>
  <c r="P94" i="52"/>
  <c r="W47" i="52"/>
  <c r="X47" i="52" s="1"/>
  <c r="W45" i="52"/>
  <c r="X45" i="52" s="1"/>
  <c r="Q96" i="52"/>
  <c r="K92" i="52"/>
  <c r="K97" i="52"/>
  <c r="W72" i="52"/>
  <c r="W42" i="52"/>
  <c r="X42" i="52" s="1"/>
  <c r="L31" i="52"/>
  <c r="L37" i="52"/>
  <c r="L43" i="52"/>
  <c r="L42" i="52"/>
  <c r="W31" i="52"/>
  <c r="X31" i="52" s="1"/>
  <c r="W37" i="52"/>
  <c r="X37" i="52" s="1"/>
  <c r="K57" i="52"/>
  <c r="K82" i="52" s="1"/>
  <c r="K84" i="52"/>
  <c r="K61" i="52"/>
  <c r="K86" i="52" s="1"/>
  <c r="K63" i="52"/>
  <c r="K88" i="52" s="1"/>
  <c r="K91" i="52"/>
  <c r="K68" i="52"/>
  <c r="W68" i="52" s="1"/>
  <c r="K69" i="52"/>
  <c r="W69" i="52" s="1"/>
  <c r="L72" i="52"/>
  <c r="E97" i="52"/>
  <c r="R72" i="52"/>
  <c r="U56" i="52"/>
  <c r="O82" i="52"/>
  <c r="R71" i="52"/>
  <c r="O93" i="52"/>
  <c r="P85" i="52"/>
  <c r="P89" i="52"/>
  <c r="P92" i="52"/>
  <c r="U60" i="52"/>
  <c r="I86" i="52"/>
  <c r="I88" i="52"/>
  <c r="U64" i="52"/>
  <c r="I90" i="52"/>
  <c r="I92" i="52"/>
  <c r="U68" i="52"/>
  <c r="J89" i="52"/>
  <c r="L70" i="52"/>
  <c r="J86" i="52"/>
  <c r="L58" i="52"/>
  <c r="T59" i="52"/>
  <c r="T56" i="52"/>
  <c r="Q82" i="52"/>
  <c r="L62" i="52"/>
  <c r="T63" i="52"/>
  <c r="K90" i="52"/>
  <c r="D93" i="52"/>
  <c r="P93" i="52"/>
  <c r="I94" i="52"/>
  <c r="C95" i="52"/>
  <c r="O95" i="52"/>
  <c r="I96" i="52"/>
  <c r="H83" i="52"/>
  <c r="R57" i="52"/>
  <c r="H82" i="52"/>
  <c r="D95" i="52"/>
  <c r="P95" i="52"/>
  <c r="L56" i="52"/>
  <c r="F68" i="52"/>
  <c r="I84" i="52"/>
  <c r="P87" i="52"/>
  <c r="R63" i="52"/>
  <c r="B92" i="52"/>
  <c r="K96" i="52"/>
  <c r="C86" i="52"/>
  <c r="U63" i="52"/>
  <c r="B90" i="52"/>
  <c r="U66" i="52"/>
  <c r="D82" i="52"/>
  <c r="I82" i="52"/>
  <c r="O83" i="52"/>
  <c r="J82" i="52"/>
  <c r="D83" i="52"/>
  <c r="P83" i="52"/>
  <c r="J84" i="52"/>
  <c r="K85" i="52"/>
  <c r="Q86" i="52"/>
  <c r="D90" i="52"/>
  <c r="R65" i="52"/>
  <c r="B94" i="52"/>
  <c r="B96" i="52"/>
  <c r="P96" i="52"/>
  <c r="Q90" i="52"/>
  <c r="P91" i="52"/>
  <c r="O85" i="52"/>
  <c r="I93" i="52"/>
  <c r="C82" i="52"/>
  <c r="F65" i="52"/>
  <c r="X35" i="52"/>
  <c r="X44" i="52"/>
  <c r="D87" i="52"/>
  <c r="D89" i="52"/>
  <c r="F61" i="52"/>
  <c r="D94" i="52"/>
  <c r="X34" i="52"/>
  <c r="C84" i="52"/>
  <c r="T65" i="52"/>
  <c r="F57" i="52"/>
  <c r="C91" i="52"/>
  <c r="B93" i="52"/>
  <c r="B86" i="52"/>
  <c r="D91" i="52"/>
  <c r="C93" i="52"/>
  <c r="B95" i="52"/>
  <c r="C96" i="52"/>
  <c r="V56" i="52"/>
  <c r="B91" i="48"/>
  <c r="J67" i="48"/>
  <c r="F62" i="52"/>
  <c r="E83" i="52"/>
  <c r="E85" i="52"/>
  <c r="X43" i="52"/>
  <c r="E94" i="52"/>
  <c r="E91" i="52"/>
  <c r="X32" i="52"/>
  <c r="X36" i="52"/>
  <c r="X38" i="52"/>
  <c r="W62" i="52"/>
  <c r="F66" i="52"/>
  <c r="F67" i="52"/>
  <c r="X40" i="52"/>
  <c r="W58" i="52"/>
  <c r="F60" i="52"/>
  <c r="E93" i="52"/>
  <c r="E82" i="52"/>
  <c r="F58" i="52"/>
  <c r="X33" i="52"/>
  <c r="F56" i="52"/>
  <c r="E87" i="52"/>
  <c r="E89" i="52"/>
  <c r="E95" i="52"/>
  <c r="N95" i="52"/>
  <c r="R70" i="52"/>
  <c r="L59" i="52"/>
  <c r="V60" i="52"/>
  <c r="C89" i="52"/>
  <c r="L64" i="52"/>
  <c r="J90" i="52"/>
  <c r="V65" i="52"/>
  <c r="U65" i="52"/>
  <c r="V66" i="52"/>
  <c r="H92" i="52"/>
  <c r="L67" i="52"/>
  <c r="R67" i="52"/>
  <c r="P82" i="52"/>
  <c r="I83" i="52"/>
  <c r="B84" i="52"/>
  <c r="O84" i="52"/>
  <c r="B89" i="52"/>
  <c r="Q91" i="52"/>
  <c r="D96" i="52"/>
  <c r="W56" i="52"/>
  <c r="W60" i="52"/>
  <c r="R61" i="52"/>
  <c r="N89" i="52"/>
  <c r="R64" i="52"/>
  <c r="W66" i="52"/>
  <c r="T67" i="52"/>
  <c r="F69" i="52"/>
  <c r="F70" i="52"/>
  <c r="J83" i="52"/>
  <c r="I85" i="52"/>
  <c r="O86" i="52"/>
  <c r="H87" i="52"/>
  <c r="B91" i="52"/>
  <c r="Q93" i="52"/>
  <c r="E96" i="52"/>
  <c r="N83" i="52"/>
  <c r="R58" i="52"/>
  <c r="W64" i="52"/>
  <c r="T57" i="52"/>
  <c r="W59" i="52"/>
  <c r="C85" i="52"/>
  <c r="L60" i="52"/>
  <c r="T61" i="52"/>
  <c r="L66" i="52"/>
  <c r="J92" i="52"/>
  <c r="V67" i="52"/>
  <c r="U67" i="52"/>
  <c r="V68" i="52"/>
  <c r="H94" i="52"/>
  <c r="R69" i="52"/>
  <c r="D84" i="52"/>
  <c r="P86" i="52"/>
  <c r="I87" i="52"/>
  <c r="B88" i="52"/>
  <c r="O88" i="52"/>
  <c r="N90" i="52"/>
  <c r="Q95" i="52"/>
  <c r="N84" i="52"/>
  <c r="R56" i="52"/>
  <c r="U57" i="52"/>
  <c r="U58" i="52"/>
  <c r="F59" i="52"/>
  <c r="N85" i="52"/>
  <c r="R60" i="52"/>
  <c r="U61" i="52"/>
  <c r="U62" i="52"/>
  <c r="F63" i="52"/>
  <c r="Q88" i="52"/>
  <c r="F64" i="52"/>
  <c r="N91" i="52"/>
  <c r="R66" i="52"/>
  <c r="T68" i="52"/>
  <c r="T69" i="52"/>
  <c r="U70" i="52"/>
  <c r="F71" i="52"/>
  <c r="E84" i="52"/>
  <c r="D86" i="52"/>
  <c r="J87" i="52"/>
  <c r="C88" i="52"/>
  <c r="P88" i="52"/>
  <c r="I89" i="52"/>
  <c r="O90" i="52"/>
  <c r="N92" i="52"/>
  <c r="N87" i="52"/>
  <c r="R62" i="52"/>
  <c r="V57" i="52"/>
  <c r="V58" i="52"/>
  <c r="H84" i="52"/>
  <c r="Q84" i="52"/>
  <c r="V61" i="52"/>
  <c r="V62" i="52"/>
  <c r="H88" i="52"/>
  <c r="W65" i="52"/>
  <c r="J94" i="52"/>
  <c r="V69" i="52"/>
  <c r="U69" i="52"/>
  <c r="V70" i="52"/>
  <c r="H96" i="52"/>
  <c r="L71" i="52"/>
  <c r="E86" i="52"/>
  <c r="D88" i="52"/>
  <c r="C90" i="52"/>
  <c r="P90" i="52"/>
  <c r="I91" i="52"/>
  <c r="O92" i="52"/>
  <c r="H93" i="52"/>
  <c r="X41" i="52"/>
  <c r="X46" i="52"/>
  <c r="T58" i="52"/>
  <c r="T62" i="52"/>
  <c r="N93" i="52"/>
  <c r="R68" i="52"/>
  <c r="T70" i="52"/>
  <c r="W70" i="52"/>
  <c r="T71" i="52"/>
  <c r="B83" i="52"/>
  <c r="E88" i="52"/>
  <c r="J91" i="52"/>
  <c r="N96" i="52"/>
  <c r="C83" i="52"/>
  <c r="C87" i="52"/>
  <c r="J88" i="52"/>
  <c r="V63" i="52"/>
  <c r="V64" i="52"/>
  <c r="H90" i="52"/>
  <c r="L65" i="52"/>
  <c r="W67" i="52"/>
  <c r="J96" i="52"/>
  <c r="V71" i="52"/>
  <c r="U71" i="52"/>
  <c r="N82" i="52"/>
  <c r="B85" i="52"/>
  <c r="E90" i="52"/>
  <c r="D92" i="52"/>
  <c r="J93" i="52"/>
  <c r="C94" i="52"/>
  <c r="I95" i="52"/>
  <c r="O96" i="52"/>
  <c r="W71" i="52"/>
  <c r="AC71" i="49"/>
  <c r="AB71" i="49"/>
  <c r="AA71" i="49"/>
  <c r="X71" i="49"/>
  <c r="W71" i="49"/>
  <c r="V71" i="49"/>
  <c r="S71" i="49"/>
  <c r="R71" i="49"/>
  <c r="Q71" i="49"/>
  <c r="N71" i="49"/>
  <c r="M71" i="49"/>
  <c r="L71" i="49"/>
  <c r="I71" i="49"/>
  <c r="H71" i="49"/>
  <c r="G71" i="49"/>
  <c r="R97" i="52" l="1"/>
  <c r="U98" i="52"/>
  <c r="V98" i="52"/>
  <c r="T98" i="52"/>
  <c r="R98" i="52"/>
  <c r="F98" i="52"/>
  <c r="W98" i="52"/>
  <c r="X98" i="53"/>
  <c r="J92" i="48"/>
  <c r="L98" i="52"/>
  <c r="L97" i="52"/>
  <c r="X93" i="53"/>
  <c r="X94" i="53"/>
  <c r="X82" i="53"/>
  <c r="X87" i="53"/>
  <c r="X96" i="53"/>
  <c r="X90" i="53"/>
  <c r="X85" i="53"/>
  <c r="X88" i="53"/>
  <c r="X89" i="53"/>
  <c r="X83" i="53"/>
  <c r="X91" i="53"/>
  <c r="X95" i="53"/>
  <c r="X97" i="53"/>
  <c r="X92" i="53"/>
  <c r="X84" i="53"/>
  <c r="X86" i="53"/>
  <c r="R82" i="52"/>
  <c r="R83" i="52"/>
  <c r="F97" i="52"/>
  <c r="U97" i="52"/>
  <c r="F83" i="52"/>
  <c r="T97" i="52"/>
  <c r="R85" i="52"/>
  <c r="L68" i="52"/>
  <c r="L57" i="52"/>
  <c r="W57" i="52"/>
  <c r="W82" i="52" s="1"/>
  <c r="L69" i="52"/>
  <c r="K94" i="52"/>
  <c r="X72" i="52"/>
  <c r="K93" i="52"/>
  <c r="U85" i="52"/>
  <c r="V97" i="52"/>
  <c r="U84" i="52"/>
  <c r="V89" i="52"/>
  <c r="R88" i="52"/>
  <c r="T89" i="52"/>
  <c r="V85" i="52"/>
  <c r="U90" i="52"/>
  <c r="R89" i="52"/>
  <c r="T85" i="52"/>
  <c r="T91" i="52"/>
  <c r="W97" i="52"/>
  <c r="V82" i="52"/>
  <c r="R92" i="52"/>
  <c r="W63" i="52"/>
  <c r="W88" i="52" s="1"/>
  <c r="L84" i="52"/>
  <c r="K83" i="52"/>
  <c r="K95" i="52"/>
  <c r="K89" i="52"/>
  <c r="K87" i="52"/>
  <c r="L61" i="52"/>
  <c r="W61" i="52"/>
  <c r="W86" i="52" s="1"/>
  <c r="L63" i="52"/>
  <c r="W90" i="52"/>
  <c r="F82" i="52"/>
  <c r="V86" i="52"/>
  <c r="U82" i="52"/>
  <c r="U94" i="52"/>
  <c r="U91" i="52"/>
  <c r="V92" i="52"/>
  <c r="U89" i="52"/>
  <c r="U86" i="52"/>
  <c r="T88" i="52"/>
  <c r="R87" i="52"/>
  <c r="R91" i="52"/>
  <c r="T90" i="52"/>
  <c r="F94" i="52"/>
  <c r="F92" i="52"/>
  <c r="U92" i="52"/>
  <c r="L92" i="52"/>
  <c r="V94" i="52"/>
  <c r="U95" i="52"/>
  <c r="V83" i="52"/>
  <c r="U87" i="52"/>
  <c r="V91" i="52"/>
  <c r="F91" i="52"/>
  <c r="F86" i="52"/>
  <c r="F87" i="52"/>
  <c r="X56" i="52"/>
  <c r="F95" i="52"/>
  <c r="W84" i="52"/>
  <c r="W91" i="52"/>
  <c r="F88" i="52"/>
  <c r="W95" i="52"/>
  <c r="F93" i="52"/>
  <c r="T83" i="52"/>
  <c r="X58" i="52"/>
  <c r="T94" i="52"/>
  <c r="X69" i="52"/>
  <c r="T82" i="52"/>
  <c r="T92" i="52"/>
  <c r="X67" i="52"/>
  <c r="V96" i="52"/>
  <c r="U93" i="52"/>
  <c r="X70" i="52"/>
  <c r="T95" i="52"/>
  <c r="X66" i="52"/>
  <c r="U96" i="52"/>
  <c r="F96" i="52"/>
  <c r="T96" i="52"/>
  <c r="X71" i="52"/>
  <c r="L90" i="52"/>
  <c r="R93" i="52"/>
  <c r="L96" i="52"/>
  <c r="X68" i="52"/>
  <c r="T93" i="52"/>
  <c r="R94" i="52"/>
  <c r="L91" i="52"/>
  <c r="R86" i="52"/>
  <c r="R95" i="52"/>
  <c r="V84" i="52"/>
  <c r="X59" i="52"/>
  <c r="W92" i="52"/>
  <c r="W93" i="52"/>
  <c r="V87" i="52"/>
  <c r="W85" i="52"/>
  <c r="V90" i="52"/>
  <c r="R96" i="52"/>
  <c r="T84" i="52"/>
  <c r="W96" i="52"/>
  <c r="X62" i="52"/>
  <c r="T87" i="52"/>
  <c r="V95" i="52"/>
  <c r="F84" i="52"/>
  <c r="F85" i="52"/>
  <c r="T86" i="52"/>
  <c r="X65" i="52"/>
  <c r="R90" i="52"/>
  <c r="V88" i="52"/>
  <c r="R84" i="52"/>
  <c r="F90" i="52"/>
  <c r="F89" i="52"/>
  <c r="U83" i="52"/>
  <c r="V93" i="52"/>
  <c r="L85" i="52"/>
  <c r="W94" i="52"/>
  <c r="X64" i="52"/>
  <c r="X60" i="52"/>
  <c r="U88" i="52"/>
  <c r="D71" i="49"/>
  <c r="C71" i="49"/>
  <c r="B71" i="49"/>
  <c r="X97" i="52" l="1"/>
  <c r="X98" i="52"/>
  <c r="L89" i="52"/>
  <c r="L86" i="52"/>
  <c r="L82" i="52"/>
  <c r="L93" i="52"/>
  <c r="L94" i="52"/>
  <c r="L95" i="52"/>
  <c r="L83" i="52"/>
  <c r="X57" i="52"/>
  <c r="X83" i="52" s="1"/>
  <c r="W83" i="52"/>
  <c r="L87" i="52"/>
  <c r="W89" i="52"/>
  <c r="X63" i="52"/>
  <c r="X88" i="52" s="1"/>
  <c r="X61" i="52"/>
  <c r="X86" i="52" s="1"/>
  <c r="W87" i="52"/>
  <c r="L88" i="52"/>
  <c r="X84" i="52"/>
  <c r="X94" i="52"/>
  <c r="X90" i="52"/>
  <c r="X91" i="52"/>
  <c r="X85" i="52"/>
  <c r="X95" i="52"/>
  <c r="X92" i="52"/>
  <c r="X96" i="52"/>
  <c r="X93" i="52"/>
  <c r="D91" i="48"/>
  <c r="C91" i="48"/>
  <c r="X71" i="51"/>
  <c r="W71" i="51"/>
  <c r="V71" i="51"/>
  <c r="S71" i="51"/>
  <c r="R71" i="51"/>
  <c r="Q71" i="51"/>
  <c r="N71" i="51"/>
  <c r="M71" i="51"/>
  <c r="L71" i="51"/>
  <c r="I71" i="51"/>
  <c r="H71" i="51"/>
  <c r="G71" i="51"/>
  <c r="D71" i="51"/>
  <c r="C71" i="51"/>
  <c r="B71" i="51"/>
  <c r="X71" i="50"/>
  <c r="T72" i="50" l="1"/>
  <c r="X82" i="52"/>
  <c r="X89" i="52"/>
  <c r="X87" i="52"/>
  <c r="X70" i="51"/>
  <c r="W70" i="51"/>
  <c r="V70" i="51"/>
  <c r="S70" i="51"/>
  <c r="R70" i="51"/>
  <c r="Q70" i="51"/>
  <c r="N70" i="51"/>
  <c r="M70" i="51"/>
  <c r="L70" i="51"/>
  <c r="I70" i="51"/>
  <c r="H70" i="51"/>
  <c r="G70" i="51"/>
  <c r="D70" i="51"/>
  <c r="C70" i="51"/>
  <c r="B70" i="51"/>
  <c r="X69" i="51"/>
  <c r="W69" i="51"/>
  <c r="V69" i="51"/>
  <c r="S69" i="51"/>
  <c r="R69" i="51"/>
  <c r="Q69" i="51"/>
  <c r="N69" i="51"/>
  <c r="M69" i="51"/>
  <c r="L69" i="51"/>
  <c r="I69" i="51"/>
  <c r="H69" i="51"/>
  <c r="G69" i="51"/>
  <c r="D69" i="51"/>
  <c r="C69" i="51"/>
  <c r="B69" i="51"/>
  <c r="X68" i="51"/>
  <c r="W68" i="51"/>
  <c r="V68" i="51"/>
  <c r="S68" i="51"/>
  <c r="R68" i="51"/>
  <c r="Q68" i="51"/>
  <c r="N68" i="51"/>
  <c r="M68" i="51"/>
  <c r="L68" i="51"/>
  <c r="I68" i="51"/>
  <c r="H68" i="51"/>
  <c r="G68" i="51"/>
  <c r="D68" i="51"/>
  <c r="C68" i="51"/>
  <c r="B68" i="51"/>
  <c r="X67" i="51"/>
  <c r="W67" i="51"/>
  <c r="V67" i="51"/>
  <c r="S67" i="51"/>
  <c r="R67" i="51"/>
  <c r="Q67" i="51"/>
  <c r="N67" i="51"/>
  <c r="M67" i="51"/>
  <c r="L67" i="51"/>
  <c r="I67" i="51"/>
  <c r="H67" i="51"/>
  <c r="G67" i="51"/>
  <c r="D67" i="51"/>
  <c r="C67" i="51"/>
  <c r="B67" i="51"/>
  <c r="X66" i="51"/>
  <c r="W66" i="51"/>
  <c r="V66" i="51"/>
  <c r="S66" i="51"/>
  <c r="R66" i="51"/>
  <c r="Q66" i="51"/>
  <c r="N66" i="51"/>
  <c r="M66" i="51"/>
  <c r="L66" i="51"/>
  <c r="I66" i="51"/>
  <c r="H66" i="51"/>
  <c r="G66" i="51"/>
  <c r="D66" i="51"/>
  <c r="C66" i="51"/>
  <c r="B66" i="51"/>
  <c r="X65" i="51"/>
  <c r="W65" i="51"/>
  <c r="V65" i="51"/>
  <c r="S65" i="51"/>
  <c r="R65" i="51"/>
  <c r="Q65" i="51"/>
  <c r="N65" i="51"/>
  <c r="M65" i="51"/>
  <c r="L65" i="51"/>
  <c r="I65" i="51"/>
  <c r="H65" i="51"/>
  <c r="G65" i="51"/>
  <c r="D65" i="51"/>
  <c r="C65" i="51"/>
  <c r="B65" i="51"/>
  <c r="X64" i="51"/>
  <c r="W64" i="51"/>
  <c r="V64" i="51"/>
  <c r="S64" i="51"/>
  <c r="R64" i="51"/>
  <c r="Q64" i="51"/>
  <c r="N64" i="51"/>
  <c r="M64" i="51"/>
  <c r="L64" i="51"/>
  <c r="I64" i="51"/>
  <c r="H64" i="51"/>
  <c r="G64" i="51"/>
  <c r="D64" i="51"/>
  <c r="C64" i="51"/>
  <c r="B64" i="51"/>
  <c r="X63" i="51"/>
  <c r="W63" i="51"/>
  <c r="V63" i="51"/>
  <c r="S63" i="51"/>
  <c r="R63" i="51"/>
  <c r="Q63" i="51"/>
  <c r="N63" i="51"/>
  <c r="M63" i="51"/>
  <c r="L63" i="51"/>
  <c r="I63" i="51"/>
  <c r="H63" i="51"/>
  <c r="G63" i="51"/>
  <c r="D63" i="51"/>
  <c r="C63" i="51"/>
  <c r="B63" i="51"/>
  <c r="X62" i="51"/>
  <c r="W62" i="51"/>
  <c r="V62" i="51"/>
  <c r="S62" i="51"/>
  <c r="R62" i="51"/>
  <c r="Q62" i="51"/>
  <c r="N62" i="51"/>
  <c r="M62" i="51"/>
  <c r="L62" i="51"/>
  <c r="I62" i="51"/>
  <c r="H62" i="51"/>
  <c r="G62" i="51"/>
  <c r="D62" i="51"/>
  <c r="C62" i="51"/>
  <c r="B62" i="51"/>
  <c r="X61" i="51"/>
  <c r="W61" i="51"/>
  <c r="V61" i="51"/>
  <c r="S61" i="51"/>
  <c r="R61" i="51"/>
  <c r="Q61" i="51"/>
  <c r="N61" i="51"/>
  <c r="M61" i="51"/>
  <c r="L61" i="51"/>
  <c r="I61" i="51"/>
  <c r="H61" i="51"/>
  <c r="G61" i="51"/>
  <c r="D61" i="51"/>
  <c r="C61" i="51"/>
  <c r="B61" i="51"/>
  <c r="X60" i="51"/>
  <c r="W60" i="51"/>
  <c r="V60" i="51"/>
  <c r="S60" i="51"/>
  <c r="R60" i="51"/>
  <c r="Q60" i="51"/>
  <c r="N60" i="51"/>
  <c r="M60" i="51"/>
  <c r="L60" i="51"/>
  <c r="I60" i="51"/>
  <c r="H60" i="51"/>
  <c r="G60" i="51"/>
  <c r="D60" i="51"/>
  <c r="C60" i="51"/>
  <c r="B60" i="51"/>
  <c r="X59" i="51"/>
  <c r="W59" i="51"/>
  <c r="V59" i="51"/>
  <c r="S59" i="51"/>
  <c r="R59" i="51"/>
  <c r="Q59" i="51"/>
  <c r="N59" i="51"/>
  <c r="M59" i="51"/>
  <c r="L59" i="51"/>
  <c r="I59" i="51"/>
  <c r="H59" i="51"/>
  <c r="G59" i="51"/>
  <c r="D59" i="51"/>
  <c r="C59" i="51"/>
  <c r="B59" i="51"/>
  <c r="X58" i="51"/>
  <c r="W58" i="51"/>
  <c r="V58" i="51"/>
  <c r="S58" i="51"/>
  <c r="R58" i="51"/>
  <c r="Q58" i="51"/>
  <c r="N58" i="51"/>
  <c r="M58" i="51"/>
  <c r="L58" i="51"/>
  <c r="I58" i="51"/>
  <c r="H58" i="51"/>
  <c r="G58" i="51"/>
  <c r="D58" i="51"/>
  <c r="C58" i="51"/>
  <c r="B58" i="51"/>
  <c r="X57" i="51"/>
  <c r="W57" i="51"/>
  <c r="V57" i="51"/>
  <c r="S57" i="51"/>
  <c r="R57" i="51"/>
  <c r="Q57" i="51"/>
  <c r="N57" i="51"/>
  <c r="M57" i="51"/>
  <c r="L57" i="51"/>
  <c r="I57" i="51"/>
  <c r="H57" i="51"/>
  <c r="G57" i="51"/>
  <c r="D57" i="51"/>
  <c r="C57" i="51"/>
  <c r="B57" i="51"/>
  <c r="Y71" i="51"/>
  <c r="T71" i="51"/>
  <c r="O71" i="51"/>
  <c r="J71" i="51"/>
  <c r="E71" i="51"/>
  <c r="AD71" i="49"/>
  <c r="Y71" i="49"/>
  <c r="T71" i="49"/>
  <c r="O71" i="49"/>
  <c r="J71" i="49"/>
  <c r="T70" i="50"/>
  <c r="T64" i="50"/>
  <c r="T58" i="50"/>
  <c r="O65" i="50"/>
  <c r="O59" i="50"/>
  <c r="J66" i="50"/>
  <c r="J60" i="50"/>
  <c r="X70" i="50"/>
  <c r="X69" i="50"/>
  <c r="X68" i="50"/>
  <c r="W68" i="50"/>
  <c r="X67" i="50"/>
  <c r="W67" i="50"/>
  <c r="V67" i="50"/>
  <c r="X66" i="50"/>
  <c r="W66" i="50"/>
  <c r="V66" i="50"/>
  <c r="X65" i="50"/>
  <c r="W65" i="50"/>
  <c r="V65" i="50"/>
  <c r="X64" i="50"/>
  <c r="W64" i="50"/>
  <c r="V64" i="50"/>
  <c r="X63" i="50"/>
  <c r="W63" i="50"/>
  <c r="V63" i="50"/>
  <c r="X62" i="50"/>
  <c r="W62" i="50"/>
  <c r="V62" i="50"/>
  <c r="X61" i="50"/>
  <c r="W61" i="50"/>
  <c r="V61" i="50"/>
  <c r="X60" i="50"/>
  <c r="W60" i="50"/>
  <c r="V60" i="50"/>
  <c r="X59" i="50"/>
  <c r="W59" i="50"/>
  <c r="V59" i="50"/>
  <c r="X58" i="50"/>
  <c r="W58" i="50"/>
  <c r="V58" i="50"/>
  <c r="X57" i="50"/>
  <c r="W57" i="50"/>
  <c r="V57" i="50"/>
  <c r="S57" i="50"/>
  <c r="R57" i="50"/>
  <c r="Q57" i="50"/>
  <c r="N57" i="50"/>
  <c r="M57" i="50"/>
  <c r="L57" i="50"/>
  <c r="I57" i="50"/>
  <c r="H57" i="50"/>
  <c r="G57" i="50"/>
  <c r="D57" i="50"/>
  <c r="C57" i="50"/>
  <c r="B57" i="50"/>
  <c r="E68" i="50"/>
  <c r="E62" i="50"/>
  <c r="L57" i="49"/>
  <c r="AC70" i="49"/>
  <c r="AB70" i="49"/>
  <c r="AA70" i="49"/>
  <c r="AC69" i="49"/>
  <c r="AB69" i="49"/>
  <c r="AA69" i="49"/>
  <c r="AC68" i="49"/>
  <c r="AB68" i="49"/>
  <c r="AA68" i="49"/>
  <c r="AC67" i="49"/>
  <c r="AB67" i="49"/>
  <c r="AA67" i="49"/>
  <c r="AC66" i="49"/>
  <c r="AB66" i="49"/>
  <c r="AA66" i="49"/>
  <c r="AC65" i="49"/>
  <c r="AB65" i="49"/>
  <c r="AA65" i="49"/>
  <c r="AC64" i="49"/>
  <c r="AB64" i="49"/>
  <c r="AA64" i="49"/>
  <c r="AC63" i="49"/>
  <c r="AB63" i="49"/>
  <c r="AA63" i="49"/>
  <c r="AC62" i="49"/>
  <c r="AB62" i="49"/>
  <c r="AA62" i="49"/>
  <c r="AC61" i="49"/>
  <c r="AB61" i="49"/>
  <c r="AA61" i="49"/>
  <c r="AC60" i="49"/>
  <c r="AB60" i="49"/>
  <c r="AA60" i="49"/>
  <c r="AC59" i="49"/>
  <c r="AB59" i="49"/>
  <c r="AA59" i="49"/>
  <c r="AC58" i="49"/>
  <c r="AB58" i="49"/>
  <c r="AA58" i="49"/>
  <c r="AC57" i="49"/>
  <c r="AB57" i="49"/>
  <c r="AA57" i="49"/>
  <c r="X70" i="49"/>
  <c r="W70" i="49"/>
  <c r="V70" i="49"/>
  <c r="X69" i="49"/>
  <c r="W69" i="49"/>
  <c r="V69" i="49"/>
  <c r="X68" i="49"/>
  <c r="W68" i="49"/>
  <c r="V68" i="49"/>
  <c r="X67" i="49"/>
  <c r="W67" i="49"/>
  <c r="V67" i="49"/>
  <c r="X66" i="49"/>
  <c r="W66" i="49"/>
  <c r="V66" i="49"/>
  <c r="X65" i="49"/>
  <c r="W65" i="49"/>
  <c r="V65" i="49"/>
  <c r="X64" i="49"/>
  <c r="W64" i="49"/>
  <c r="V64" i="49"/>
  <c r="X63" i="49"/>
  <c r="W63" i="49"/>
  <c r="V63" i="49"/>
  <c r="X62" i="49"/>
  <c r="W62" i="49"/>
  <c r="V62" i="49"/>
  <c r="X61" i="49"/>
  <c r="W61" i="49"/>
  <c r="V61" i="49"/>
  <c r="X60" i="49"/>
  <c r="W60" i="49"/>
  <c r="V60" i="49"/>
  <c r="X59" i="49"/>
  <c r="W59" i="49"/>
  <c r="V59" i="49"/>
  <c r="X58" i="49"/>
  <c r="W58" i="49"/>
  <c r="V58" i="49"/>
  <c r="X57" i="49"/>
  <c r="W57" i="49"/>
  <c r="V57" i="49"/>
  <c r="S70" i="49"/>
  <c r="R70" i="49"/>
  <c r="Q70" i="49"/>
  <c r="S69" i="49"/>
  <c r="R69" i="49"/>
  <c r="Q69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9" i="49"/>
  <c r="R59" i="49"/>
  <c r="Q59" i="49"/>
  <c r="S58" i="49"/>
  <c r="R58" i="49"/>
  <c r="Q58" i="49"/>
  <c r="S57" i="49"/>
  <c r="R57" i="49"/>
  <c r="Q57" i="49"/>
  <c r="N70" i="49"/>
  <c r="M70" i="49"/>
  <c r="L70" i="49"/>
  <c r="N69" i="49"/>
  <c r="M69" i="49"/>
  <c r="L69" i="49"/>
  <c r="N68" i="49"/>
  <c r="M68" i="49"/>
  <c r="L68" i="49"/>
  <c r="N67" i="49"/>
  <c r="M67" i="49"/>
  <c r="L67" i="49"/>
  <c r="N66" i="49"/>
  <c r="M66" i="49"/>
  <c r="L66" i="49"/>
  <c r="N65" i="49"/>
  <c r="M65" i="49"/>
  <c r="L65" i="49"/>
  <c r="N64" i="49"/>
  <c r="M64" i="49"/>
  <c r="L64" i="49"/>
  <c r="N63" i="49"/>
  <c r="M63" i="49"/>
  <c r="L63" i="49"/>
  <c r="N62" i="49"/>
  <c r="M62" i="49"/>
  <c r="L62" i="49"/>
  <c r="N61" i="49"/>
  <c r="M61" i="49"/>
  <c r="L61" i="49"/>
  <c r="N60" i="49"/>
  <c r="M60" i="49"/>
  <c r="L60" i="49"/>
  <c r="N59" i="49"/>
  <c r="M59" i="49"/>
  <c r="L59" i="49"/>
  <c r="N58" i="49"/>
  <c r="M58" i="49"/>
  <c r="L58" i="49"/>
  <c r="N57" i="49"/>
  <c r="M57" i="49"/>
  <c r="D70" i="49"/>
  <c r="C70" i="49"/>
  <c r="D69" i="49"/>
  <c r="C69" i="49"/>
  <c r="D68" i="49"/>
  <c r="C68" i="49"/>
  <c r="B68" i="49"/>
  <c r="D67" i="49"/>
  <c r="C67" i="49"/>
  <c r="B67" i="49"/>
  <c r="D66" i="49"/>
  <c r="C66" i="49"/>
  <c r="B66" i="49"/>
  <c r="D65" i="49"/>
  <c r="C65" i="49"/>
  <c r="B65" i="49"/>
  <c r="D64" i="49"/>
  <c r="C64" i="49"/>
  <c r="B64" i="49"/>
  <c r="D63" i="49"/>
  <c r="C63" i="49"/>
  <c r="B63" i="49"/>
  <c r="D62" i="49"/>
  <c r="C62" i="49"/>
  <c r="B62" i="49"/>
  <c r="D61" i="49"/>
  <c r="C61" i="49"/>
  <c r="B61" i="49"/>
  <c r="D60" i="49"/>
  <c r="C60" i="49"/>
  <c r="B60" i="49"/>
  <c r="D59" i="49"/>
  <c r="C59" i="49"/>
  <c r="B59" i="49"/>
  <c r="D58" i="49"/>
  <c r="C58" i="49"/>
  <c r="B58" i="49"/>
  <c r="I57" i="49"/>
  <c r="D57" i="49"/>
  <c r="C57" i="49"/>
  <c r="B57" i="49"/>
  <c r="E71" i="49"/>
  <c r="I69" i="49"/>
  <c r="I68" i="49"/>
  <c r="H68" i="49"/>
  <c r="I67" i="49"/>
  <c r="I66" i="49"/>
  <c r="H66" i="49"/>
  <c r="I65" i="49"/>
  <c r="I64" i="49"/>
  <c r="H64" i="49"/>
  <c r="G64" i="49"/>
  <c r="I63" i="49"/>
  <c r="H62" i="49"/>
  <c r="G62" i="49"/>
  <c r="I60" i="49"/>
  <c r="H60" i="49"/>
  <c r="I58" i="49"/>
  <c r="G58" i="49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G54" i="48"/>
  <c r="H54" i="48"/>
  <c r="I54" i="48"/>
  <c r="G55" i="48"/>
  <c r="H55" i="48"/>
  <c r="I55" i="48"/>
  <c r="G56" i="48"/>
  <c r="H56" i="48"/>
  <c r="I56" i="48"/>
  <c r="G57" i="48"/>
  <c r="H57" i="48"/>
  <c r="I57" i="48"/>
  <c r="G58" i="48"/>
  <c r="H58" i="48"/>
  <c r="I58" i="48"/>
  <c r="G59" i="48"/>
  <c r="H59" i="48"/>
  <c r="I59" i="48"/>
  <c r="G60" i="48"/>
  <c r="H60" i="48"/>
  <c r="I60" i="48"/>
  <c r="G61" i="48"/>
  <c r="H61" i="48"/>
  <c r="I61" i="48"/>
  <c r="G62" i="48"/>
  <c r="H62" i="48"/>
  <c r="I62" i="48"/>
  <c r="G63" i="48"/>
  <c r="H63" i="48"/>
  <c r="I63" i="48"/>
  <c r="G64" i="48"/>
  <c r="H64" i="48"/>
  <c r="I64" i="48"/>
  <c r="G65" i="48"/>
  <c r="H65" i="48"/>
  <c r="I65" i="48"/>
  <c r="G66" i="48"/>
  <c r="H66" i="48"/>
  <c r="I66" i="48"/>
  <c r="B79" i="48"/>
  <c r="C79" i="48"/>
  <c r="D79" i="48"/>
  <c r="B80" i="48"/>
  <c r="C80" i="48"/>
  <c r="D80" i="48"/>
  <c r="B81" i="48"/>
  <c r="C81" i="48"/>
  <c r="D81" i="48"/>
  <c r="B82" i="48"/>
  <c r="C82" i="48"/>
  <c r="D82" i="48"/>
  <c r="B83" i="48"/>
  <c r="C83" i="48"/>
  <c r="D83" i="48"/>
  <c r="B84" i="48"/>
  <c r="C84" i="48"/>
  <c r="D84" i="48"/>
  <c r="B85" i="48"/>
  <c r="C85" i="48"/>
  <c r="D85" i="48"/>
  <c r="B86" i="48"/>
  <c r="C86" i="48"/>
  <c r="D86" i="48"/>
  <c r="B87" i="48"/>
  <c r="C87" i="48"/>
  <c r="D87" i="48"/>
  <c r="B88" i="48"/>
  <c r="C88" i="48"/>
  <c r="D88" i="48"/>
  <c r="B89" i="48"/>
  <c r="C89" i="48"/>
  <c r="D89" i="48"/>
  <c r="B90" i="48"/>
  <c r="C90" i="48"/>
  <c r="D90" i="48"/>
  <c r="H91" i="48" l="1"/>
  <c r="E91" i="48"/>
  <c r="I91" i="48"/>
  <c r="E65" i="50"/>
  <c r="O62" i="50"/>
  <c r="O68" i="50"/>
  <c r="T61" i="50"/>
  <c r="E63" i="50"/>
  <c r="J61" i="50"/>
  <c r="J67" i="50"/>
  <c r="O60" i="50"/>
  <c r="O66" i="50"/>
  <c r="T59" i="50"/>
  <c r="T65" i="50"/>
  <c r="E59" i="50"/>
  <c r="J63" i="50"/>
  <c r="T67" i="50"/>
  <c r="E58" i="50"/>
  <c r="E64" i="50"/>
  <c r="J62" i="50"/>
  <c r="J68" i="50"/>
  <c r="O61" i="50"/>
  <c r="O67" i="50"/>
  <c r="T60" i="50"/>
  <c r="T66" i="50"/>
  <c r="E60" i="50"/>
  <c r="E66" i="50"/>
  <c r="J58" i="50"/>
  <c r="J64" i="50"/>
  <c r="O63" i="50"/>
  <c r="T62" i="50"/>
  <c r="T68" i="50"/>
  <c r="E61" i="50"/>
  <c r="E67" i="50"/>
  <c r="J59" i="50"/>
  <c r="J65" i="50"/>
  <c r="O58" i="50"/>
  <c r="O64" i="50"/>
  <c r="T63" i="50"/>
  <c r="T69" i="50"/>
  <c r="T71" i="50"/>
  <c r="Y57" i="50"/>
  <c r="Y57" i="51"/>
  <c r="O67" i="51"/>
  <c r="G82" i="48"/>
  <c r="E81" i="48"/>
  <c r="E85" i="48"/>
  <c r="E83" i="48"/>
  <c r="E79" i="48"/>
  <c r="T68" i="49"/>
  <c r="O61" i="49"/>
  <c r="Y59" i="51"/>
  <c r="T68" i="51"/>
  <c r="T62" i="51"/>
  <c r="T64" i="51"/>
  <c r="O57" i="51"/>
  <c r="J62" i="51"/>
  <c r="J64" i="51"/>
  <c r="Y67" i="50"/>
  <c r="Y60" i="50"/>
  <c r="T57" i="50"/>
  <c r="O57" i="50"/>
  <c r="J57" i="50"/>
  <c r="AD65" i="49"/>
  <c r="AD68" i="49"/>
  <c r="Y64" i="49"/>
  <c r="Y58" i="49"/>
  <c r="Y66" i="49"/>
  <c r="Y60" i="49"/>
  <c r="Y63" i="49"/>
  <c r="T62" i="49"/>
  <c r="O62" i="49"/>
  <c r="O69" i="49"/>
  <c r="Y65" i="51"/>
  <c r="Y60" i="51"/>
  <c r="Y67" i="51"/>
  <c r="O62" i="51"/>
  <c r="O61" i="51"/>
  <c r="O59" i="51"/>
  <c r="O65" i="51"/>
  <c r="J67" i="51"/>
  <c r="J58" i="51"/>
  <c r="J59" i="51"/>
  <c r="J66" i="51"/>
  <c r="E64" i="51"/>
  <c r="E63" i="51"/>
  <c r="E61" i="51"/>
  <c r="Y65" i="50"/>
  <c r="Y61" i="50"/>
  <c r="Y64" i="50"/>
  <c r="Y68" i="50"/>
  <c r="I86" i="48"/>
  <c r="G88" i="48"/>
  <c r="G89" i="48"/>
  <c r="G90" i="48"/>
  <c r="G91" i="48"/>
  <c r="T70" i="49"/>
  <c r="O70" i="49"/>
  <c r="E89" i="48"/>
  <c r="I82" i="48"/>
  <c r="I84" i="48"/>
  <c r="I88" i="48"/>
  <c r="J70" i="51"/>
  <c r="O69" i="51"/>
  <c r="Y69" i="51"/>
  <c r="E69" i="51"/>
  <c r="Y69" i="50"/>
  <c r="T64" i="49"/>
  <c r="Y57" i="49"/>
  <c r="Y65" i="49"/>
  <c r="T59" i="49"/>
  <c r="T67" i="49"/>
  <c r="Y59" i="49"/>
  <c r="Y67" i="49"/>
  <c r="AD60" i="49"/>
  <c r="O59" i="49"/>
  <c r="O67" i="49"/>
  <c r="T60" i="49"/>
  <c r="Y61" i="49"/>
  <c r="Y69" i="49"/>
  <c r="AD62" i="49"/>
  <c r="Y70" i="49"/>
  <c r="E64" i="49"/>
  <c r="AD59" i="49"/>
  <c r="AD67" i="49"/>
  <c r="T58" i="51"/>
  <c r="J60" i="51"/>
  <c r="Y61" i="51"/>
  <c r="T66" i="51"/>
  <c r="J68" i="51"/>
  <c r="Y62" i="49"/>
  <c r="O58" i="49"/>
  <c r="O66" i="49"/>
  <c r="AD61" i="49"/>
  <c r="AD69" i="49"/>
  <c r="E57" i="49"/>
  <c r="I90" i="48"/>
  <c r="E62" i="49"/>
  <c r="E68" i="49"/>
  <c r="AD57" i="49"/>
  <c r="E58" i="51"/>
  <c r="J61" i="51"/>
  <c r="O64" i="51"/>
  <c r="E66" i="51"/>
  <c r="J69" i="51"/>
  <c r="T70" i="51"/>
  <c r="H89" i="48"/>
  <c r="H87" i="48"/>
  <c r="H85" i="48"/>
  <c r="H83" i="48"/>
  <c r="H81" i="48"/>
  <c r="H79" i="48"/>
  <c r="O63" i="49"/>
  <c r="E82" i="48"/>
  <c r="AD63" i="49"/>
  <c r="G83" i="48"/>
  <c r="G81" i="48"/>
  <c r="G79" i="48"/>
  <c r="Y68" i="49"/>
  <c r="O57" i="49"/>
  <c r="O65" i="49"/>
  <c r="T58" i="49"/>
  <c r="T66" i="49"/>
  <c r="T61" i="51"/>
  <c r="Y64" i="51"/>
  <c r="T69" i="51"/>
  <c r="Y63" i="51"/>
  <c r="Y62" i="51"/>
  <c r="Y70" i="51"/>
  <c r="T60" i="51"/>
  <c r="T57" i="51"/>
  <c r="T65" i="51"/>
  <c r="T59" i="51"/>
  <c r="T67" i="51"/>
  <c r="O58" i="51"/>
  <c r="O66" i="51"/>
  <c r="O63" i="51"/>
  <c r="J63" i="51"/>
  <c r="E60" i="51"/>
  <c r="E68" i="51"/>
  <c r="E57" i="51"/>
  <c r="E65" i="51"/>
  <c r="E59" i="51"/>
  <c r="E67" i="51"/>
  <c r="J57" i="51"/>
  <c r="Y58" i="51"/>
  <c r="O60" i="51"/>
  <c r="E62" i="51"/>
  <c r="T63" i="51"/>
  <c r="J65" i="51"/>
  <c r="Y66" i="51"/>
  <c r="O68" i="51"/>
  <c r="Y68" i="51"/>
  <c r="E70" i="51"/>
  <c r="O70" i="51"/>
  <c r="Y62" i="50"/>
  <c r="Y66" i="50"/>
  <c r="Y58" i="50"/>
  <c r="Y63" i="50"/>
  <c r="AD58" i="49"/>
  <c r="AD64" i="49"/>
  <c r="AD66" i="49"/>
  <c r="AD70" i="49"/>
  <c r="T57" i="49"/>
  <c r="T61" i="49"/>
  <c r="T63" i="49"/>
  <c r="T65" i="49"/>
  <c r="T69" i="49"/>
  <c r="O60" i="49"/>
  <c r="O64" i="49"/>
  <c r="O68" i="49"/>
  <c r="Y59" i="50"/>
  <c r="E57" i="50"/>
  <c r="E66" i="49"/>
  <c r="E60" i="49"/>
  <c r="G57" i="49"/>
  <c r="E63" i="49"/>
  <c r="G59" i="49"/>
  <c r="G63" i="49"/>
  <c r="E67" i="49"/>
  <c r="H59" i="49"/>
  <c r="H61" i="49"/>
  <c r="H63" i="49"/>
  <c r="H65" i="49"/>
  <c r="G67" i="49"/>
  <c r="G69" i="49"/>
  <c r="E61" i="49"/>
  <c r="H57" i="49"/>
  <c r="G61" i="49"/>
  <c r="G65" i="49"/>
  <c r="H67" i="49"/>
  <c r="H69" i="49"/>
  <c r="E58" i="49"/>
  <c r="I59" i="49"/>
  <c r="I61" i="49"/>
  <c r="H58" i="49"/>
  <c r="G66" i="49"/>
  <c r="E59" i="49"/>
  <c r="E65" i="49"/>
  <c r="J57" i="49"/>
  <c r="I70" i="49"/>
  <c r="J62" i="49"/>
  <c r="J61" i="49"/>
  <c r="J69" i="49"/>
  <c r="I62" i="49"/>
  <c r="J66" i="49"/>
  <c r="G60" i="49"/>
  <c r="G68" i="49"/>
  <c r="G70" i="49"/>
  <c r="H70" i="49"/>
  <c r="H88" i="48"/>
  <c r="H80" i="48"/>
  <c r="J62" i="48"/>
  <c r="J60" i="48"/>
  <c r="E86" i="48"/>
  <c r="I83" i="48"/>
  <c r="I79" i="48"/>
  <c r="J63" i="48"/>
  <c r="J61" i="48"/>
  <c r="J55" i="48"/>
  <c r="G87" i="48"/>
  <c r="J58" i="48"/>
  <c r="J56" i="48"/>
  <c r="G85" i="48"/>
  <c r="G80" i="48"/>
  <c r="I87" i="48"/>
  <c r="J59" i="48"/>
  <c r="J54" i="48"/>
  <c r="E90" i="48"/>
  <c r="J65" i="48"/>
  <c r="G86" i="48"/>
  <c r="E88" i="48"/>
  <c r="J57" i="48"/>
  <c r="G84" i="48"/>
  <c r="J66" i="48"/>
  <c r="J64" i="48"/>
  <c r="H84" i="48"/>
  <c r="I80" i="48"/>
  <c r="I89" i="48"/>
  <c r="I85" i="48"/>
  <c r="I81" i="48"/>
  <c r="H90" i="48"/>
  <c r="H86" i="48"/>
  <c r="H82" i="48"/>
  <c r="E87" i="48"/>
  <c r="E84" i="48"/>
  <c r="E80" i="48"/>
  <c r="J91" i="48" l="1"/>
  <c r="J84" i="48"/>
  <c r="J83" i="48"/>
  <c r="J87" i="48"/>
  <c r="J85" i="48"/>
  <c r="J80" i="48"/>
  <c r="J88" i="48"/>
  <c r="J79" i="48"/>
  <c r="J90" i="48"/>
  <c r="J81" i="48"/>
  <c r="J58" i="49"/>
  <c r="J70" i="49"/>
  <c r="J63" i="49"/>
  <c r="J67" i="49"/>
  <c r="J59" i="49"/>
  <c r="J64" i="49"/>
  <c r="J68" i="49"/>
  <c r="J60" i="49"/>
  <c r="J65" i="49"/>
  <c r="J86" i="48"/>
  <c r="J89" i="48"/>
  <c r="J82" i="48"/>
  <c r="B70" i="49" l="1"/>
  <c r="B69" i="49"/>
  <c r="E70" i="49" l="1"/>
  <c r="E69" i="49"/>
  <c r="E69" i="50" l="1"/>
  <c r="E70" i="50"/>
  <c r="J69" i="50" l="1"/>
  <c r="J70" i="50"/>
  <c r="J72" i="50" l="1"/>
  <c r="J71" i="50"/>
  <c r="O69" i="50" l="1"/>
  <c r="O70" i="50"/>
  <c r="O72" i="50" l="1"/>
  <c r="O71" i="50"/>
  <c r="Y70" i="50"/>
  <c r="Y72" i="50" l="1"/>
  <c r="Y71" i="50" l="1"/>
  <c r="E72" i="50" l="1"/>
  <c r="E71" i="50"/>
</calcChain>
</file>

<file path=xl/sharedStrings.xml><?xml version="1.0" encoding="utf-8"?>
<sst xmlns="http://schemas.openxmlformats.org/spreadsheetml/2006/main" count="389" uniqueCount="86">
  <si>
    <t>Sist oppdatert:</t>
  </si>
  <si>
    <t>Kilder: Veidekkes markedsdata, SSB, SCB og DST</t>
  </si>
  <si>
    <t>Valutakurs NOK/SEK:</t>
  </si>
  <si>
    <t>Valutakurs NOK/DKK:</t>
  </si>
  <si>
    <t>Norge, NOK milliarder</t>
  </si>
  <si>
    <t>Sverige, SEK milliarder</t>
  </si>
  <si>
    <t>Danmark, DKK milliarder</t>
  </si>
  <si>
    <t>Skandinavia, ikke valutajustert, milliarder</t>
  </si>
  <si>
    <t>Leiligheter og småhus</t>
  </si>
  <si>
    <t>Private yrkesbygg</t>
  </si>
  <si>
    <t>Offentlige yrkesbygg</t>
  </si>
  <si>
    <t>Anlegg</t>
  </si>
  <si>
    <t>Sum BA</t>
  </si>
  <si>
    <t>Sverige, NOK milliarder</t>
  </si>
  <si>
    <t>Danmark, NOK milliarder</t>
  </si>
  <si>
    <t>Skandinavia, NOK milliarder</t>
  </si>
  <si>
    <t>Norge, årlig prosentvis endring</t>
  </si>
  <si>
    <t>Sverige, årlig prosentvis endring</t>
  </si>
  <si>
    <t>Danmark, årlig prosentvis endring</t>
  </si>
  <si>
    <t>Skandinavia, årlig prosentvis endring</t>
  </si>
  <si>
    <t>CAGR</t>
  </si>
  <si>
    <t>Stor-Oslo, NOK milliarder</t>
  </si>
  <si>
    <t>Østlandet ekskl. Stor-Oslo, NOK milliarder</t>
  </si>
  <si>
    <t>Syd-Vest, NOK milliarder</t>
  </si>
  <si>
    <t>Vestlandet, NOK milliarder</t>
  </si>
  <si>
    <t>Trøndelag, NOK milliarder</t>
  </si>
  <si>
    <t>Nord-Norge, NOK milliarder</t>
  </si>
  <si>
    <t>Bygg totalt</t>
  </si>
  <si>
    <t>Stor-Oslo, årlig prosentvis endring</t>
  </si>
  <si>
    <t>Østlandet ekskl. Stor-Oslo, årlig prosentvis endring</t>
  </si>
  <si>
    <t>Syd-Vest, årlig prosentvis endring</t>
  </si>
  <si>
    <t>Vestlandet, årlig prosentvis endring</t>
  </si>
  <si>
    <t>Trøndelag, årlig prosentvis endring</t>
  </si>
  <si>
    <t>Nord-Norge, årlig prosentvis endring</t>
  </si>
  <si>
    <t>Stor-Stockholm, SEK milliarder</t>
  </si>
  <si>
    <t>Uppsala, SEK milliarder</t>
  </si>
  <si>
    <t>Stor-Malmö, SEK milliarder</t>
  </si>
  <si>
    <t>Stor-Göteborg, SEK milliarder</t>
  </si>
  <si>
    <t>Øvrige, SEK milliarder</t>
  </si>
  <si>
    <t>Stor-Stockholm, årlig prosentvis endring</t>
  </si>
  <si>
    <t>Uppsala, årlig prosentvis endring</t>
  </si>
  <si>
    <t>Stor-Malmö, årlig prosentvis endring</t>
  </si>
  <si>
    <t>Stor-Göteborg, årlig prosentvis endring</t>
  </si>
  <si>
    <t>Øvrige, årlig prosentvis endring</t>
  </si>
  <si>
    <t>Hovedstaden, DKK milliarder</t>
  </si>
  <si>
    <t>Midtjylland, DKK milliarder</t>
  </si>
  <si>
    <t>Nordjylland, DKK milliarder</t>
  </si>
  <si>
    <t>Sjælland, DKK milliarder</t>
  </si>
  <si>
    <t>Syddanmark, DKK milliarder</t>
  </si>
  <si>
    <t>Hovedstaden, årlig prosentvis endring</t>
  </si>
  <si>
    <t>Midtjylland, årlig prosentvis endring</t>
  </si>
  <si>
    <t>Nordjylland, årlig prosentvis endring</t>
  </si>
  <si>
    <t>Sjælland, årlig prosentvis endring</t>
  </si>
  <si>
    <t>Syddanmark, årlig prosentvis endring</t>
  </si>
  <si>
    <t>Samferdsel</t>
  </si>
  <si>
    <t>Anlegg annet</t>
  </si>
  <si>
    <t>Anlegg totalt</t>
  </si>
  <si>
    <t>Energi, vann og avløp</t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</si>
  <si>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</si>
  <si>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Norge,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</si>
  <si>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Sverige,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</si>
  <si>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Bygg Danmark, per geografi og sektor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</si>
  <si>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Anleggsmarkedet i Norge og Sverige, per sektor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</t>
    </r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</si>
  <si>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Faste priser</t>
    </r>
  </si>
  <si>
    <t>Kilder: Veidekkes markedsdata og DST</t>
  </si>
  <si>
    <t>Kilder: Veidekkes markedsdata og SCB</t>
  </si>
  <si>
    <t>Kilder: Veidekkes markedsdata og SSB</t>
  </si>
  <si>
    <t xml:space="preserve">Kilder: Veidekkes markedsdata, SSB og SCB </t>
  </si>
  <si>
    <t>2025-2027</t>
  </si>
  <si>
    <t>Veidekkes markedsdata</t>
  </si>
  <si>
    <t>1.1</t>
  </si>
  <si>
    <t>1.2</t>
  </si>
  <si>
    <t>1.3</t>
  </si>
  <si>
    <t>2.1</t>
  </si>
  <si>
    <t>2.2</t>
  </si>
  <si>
    <t>2.3</t>
  </si>
  <si>
    <t>Skandinavia, løpende priser</t>
  </si>
  <si>
    <t>Skandinavia, faste priser</t>
  </si>
  <si>
    <t>Skandinavia, endringer forr. prog.</t>
  </si>
  <si>
    <t>Bygg Norge, region og sektor</t>
  </si>
  <si>
    <t>Bygg Sverige, region og sektor</t>
  </si>
  <si>
    <t>Bygg Danmark, region og sektor</t>
  </si>
  <si>
    <t>Anlegg Norge og Sverige, sektor</t>
  </si>
  <si>
    <t>2.4</t>
  </si>
  <si>
    <t>Innhold</t>
  </si>
  <si>
    <r>
      <t xml:space="preserve">Skandinavisk markedsdata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Løpende priser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Endringer fra forrige markedsoppdatering (vår 2026 - høst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</si>
</sst>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"/>
    <numFmt numFmtId="167" formatCode="[$-414]mmmm\ yyyy;@"/>
    <numFmt numFmtId="168" formatCode="#,##0.00_ ;\-#,##0.00\ "/>
    <numFmt numFmtId="169" formatCode="0.0\ %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4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indexed="8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8"/>
      <color theme="4"/>
      <name val="Arial"/>
      <family val="2"/>
      <scheme val="major"/>
    </font>
    <font>
      <sz val="11"/>
      <color rgb="FFFF0000"/>
      <name val="Arial"/>
      <family val="2"/>
      <scheme val="minor"/>
    </font>
    <font>
      <b/>
      <sz val="26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26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9" fillId="0" borderId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14" fontId="3" fillId="2" borderId="0" xfId="4" applyNumberFormat="1"/>
    <xf numFmtId="43" fontId="0" fillId="0" borderId="0" xfId="1" applyFont="1"/>
    <xf numFmtId="9" fontId="4" fillId="5" borderId="0" xfId="2" applyFont="1" applyFill="1"/>
    <xf numFmtId="0" fontId="4" fillId="5" borderId="0" xfId="2" applyNumberFormat="1" applyFont="1" applyFill="1"/>
    <xf numFmtId="9" fontId="0" fillId="0" borderId="0" xfId="2" applyFont="1"/>
    <xf numFmtId="165" fontId="0" fillId="0" borderId="0" xfId="1" applyNumberFormat="1" applyFont="1"/>
    <xf numFmtId="0" fontId="4" fillId="0" borderId="0" xfId="0" applyFont="1" applyAlignment="1">
      <alignment vertical="center"/>
    </xf>
    <xf numFmtId="165" fontId="4" fillId="5" borderId="0" xfId="1" applyNumberFormat="1" applyFont="1" applyFill="1"/>
    <xf numFmtId="0" fontId="4" fillId="5" borderId="0" xfId="0" applyFont="1" applyFill="1"/>
    <xf numFmtId="165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quotePrefix="1"/>
    <xf numFmtId="17" fontId="0" fillId="0" borderId="0" xfId="0" quotePrefix="1" applyNumberFormat="1"/>
    <xf numFmtId="9" fontId="1" fillId="0" borderId="0" xfId="5" applyNumberFormat="1" applyFill="1"/>
    <xf numFmtId="0" fontId="1" fillId="7" borderId="0" xfId="8"/>
    <xf numFmtId="165" fontId="1" fillId="7" borderId="0" xfId="8" applyNumberFormat="1"/>
    <xf numFmtId="165" fontId="1" fillId="7" borderId="0" xfId="1" applyNumberFormat="1" applyFill="1"/>
    <xf numFmtId="9" fontId="1" fillId="7" borderId="0" xfId="2" applyFill="1"/>
    <xf numFmtId="9" fontId="0" fillId="0" borderId="0" xfId="2" applyFont="1" applyFill="1"/>
    <xf numFmtId="0" fontId="1" fillId="0" borderId="0" xfId="8" applyFill="1"/>
    <xf numFmtId="9" fontId="1" fillId="0" borderId="0" xfId="2" applyFill="1"/>
    <xf numFmtId="0" fontId="0" fillId="9" borderId="0" xfId="0" applyFill="1" applyAlignment="1">
      <alignment horizontal="right"/>
    </xf>
    <xf numFmtId="9" fontId="0" fillId="9" borderId="0" xfId="2" applyFont="1" applyFill="1"/>
    <xf numFmtId="14" fontId="0" fillId="0" borderId="0" xfId="0" quotePrefix="1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166" fontId="1" fillId="7" borderId="0" xfId="8" applyNumberFormat="1"/>
    <xf numFmtId="166" fontId="4" fillId="5" borderId="0" xfId="0" applyNumberFormat="1" applyFont="1" applyFill="1"/>
    <xf numFmtId="166" fontId="4" fillId="5" borderId="0" xfId="1" applyNumberFormat="1" applyFont="1" applyFill="1"/>
    <xf numFmtId="166" fontId="0" fillId="0" borderId="0" xfId="0" applyNumberFormat="1"/>
    <xf numFmtId="166" fontId="0" fillId="0" borderId="0" xfId="1" applyNumberFormat="1" applyFont="1"/>
    <xf numFmtId="0" fontId="12" fillId="0" borderId="0" xfId="0" applyFont="1"/>
    <xf numFmtId="167" fontId="0" fillId="0" borderId="0" xfId="0" quotePrefix="1" applyNumberFormat="1"/>
    <xf numFmtId="0" fontId="3" fillId="0" borderId="0" xfId="4" applyFill="1"/>
    <xf numFmtId="0" fontId="13" fillId="4" borderId="0" xfId="3" applyFont="1" applyFill="1"/>
    <xf numFmtId="0" fontId="15" fillId="0" borderId="0" xfId="0" applyFont="1"/>
    <xf numFmtId="9" fontId="4" fillId="0" borderId="0" xfId="2" applyFont="1"/>
    <xf numFmtId="166" fontId="7" fillId="0" borderId="0" xfId="0" applyNumberFormat="1" applyFont="1" applyAlignment="1">
      <alignment horizontal="left"/>
    </xf>
    <xf numFmtId="168" fontId="0" fillId="0" borderId="0" xfId="1" applyNumberFormat="1" applyFont="1"/>
    <xf numFmtId="168" fontId="4" fillId="5" borderId="0" xfId="1" applyNumberFormat="1" applyFont="1" applyFill="1"/>
    <xf numFmtId="168" fontId="1" fillId="7" borderId="0" xfId="1" applyNumberFormat="1" applyFill="1"/>
    <xf numFmtId="169" fontId="4" fillId="0" borderId="0" xfId="2" applyNumberFormat="1" applyFont="1"/>
    <xf numFmtId="169" fontId="0" fillId="0" borderId="0" xfId="2" applyNumberFormat="1" applyFont="1"/>
    <xf numFmtId="0" fontId="0" fillId="4" borderId="0" xfId="0" applyFill="1"/>
    <xf numFmtId="0" fontId="16" fillId="4" borderId="0" xfId="0" applyFont="1" applyFill="1"/>
    <xf numFmtId="0" fontId="17" fillId="4" borderId="0" xfId="19" applyFill="1"/>
    <xf numFmtId="0" fontId="4" fillId="4" borderId="0" xfId="0" applyFont="1" applyFill="1"/>
    <xf numFmtId="49" fontId="0" fillId="4" borderId="0" xfId="0" applyNumberFormat="1" applyFill="1" applyAlignment="1">
      <alignment horizontal="right"/>
    </xf>
    <xf numFmtId="0" fontId="18" fillId="4" borderId="0" xfId="0" applyFont="1" applyFill="1" applyAlignment="1">
      <alignment horizontal="left"/>
    </xf>
    <xf numFmtId="165" fontId="4" fillId="0" borderId="0" xfId="2" applyNumberFormat="1" applyFont="1" applyFill="1"/>
    <xf numFmtId="169" fontId="0" fillId="0" borderId="0" xfId="2" applyNumberFormat="1" applyFont="1" applyFill="1"/>
    <xf numFmtId="0" fontId="4" fillId="0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5" fontId="4" fillId="0" borderId="0" xfId="0" applyNumberFormat="1" applyFont="1"/>
    <xf numFmtId="165" fontId="0" fillId="0" borderId="0" xfId="2" applyNumberFormat="1" applyFont="1"/>
    <xf numFmtId="10" fontId="0" fillId="0" borderId="0" xfId="0" applyNumberFormat="1"/>
    <xf numFmtId="0" fontId="11" fillId="6" borderId="0" xfId="0" applyFont="1" applyFill="1" applyAlignment="1">
      <alignment horizontal="center"/>
    </xf>
    <xf numFmtId="0" fontId="0" fillId="0" borderId="0" xfId="0"/>
    <xf numFmtId="0" fontId="6" fillId="6" borderId="0" xfId="0" applyFont="1" applyFill="1" applyAlignment="1">
      <alignment horizontal="center"/>
    </xf>
  </cellXfs>
  <cellStyles count="20">
    <cellStyle name="40 % – uthevingsfarge 5" xfId="8" builtinId="47"/>
    <cellStyle name="60 % – uthevingsfarge 2" xfId="5" builtinId="36"/>
    <cellStyle name="God" xfId="4" builtinId="26"/>
    <cellStyle name="Hyperkobling" xfId="19" builtinId="8"/>
    <cellStyle name="Komma" xfId="1" builtinId="3"/>
    <cellStyle name="Komma 2" xfId="10" xr:uid="{81E87B76-71DE-4293-9F51-06770F65D138}"/>
    <cellStyle name="Komma 2 2" xfId="18" xr:uid="{81E87B76-71DE-4293-9F51-06770F65D138}"/>
    <cellStyle name="Komma 2 3" xfId="11" xr:uid="{00000000-0005-0000-0000-000001000000}"/>
    <cellStyle name="Komma 3" xfId="12" xr:uid="{00000000-0005-0000-0000-000002000000}"/>
    <cellStyle name="Komma 4" xfId="13" xr:uid="{00000000-0005-0000-0000-000003000000}"/>
    <cellStyle name="Komma 5" xfId="14" xr:uid="{00000000-0005-0000-0000-000004000000}"/>
    <cellStyle name="Komma 6" xfId="15" xr:uid="{00000000-0005-0000-0000-000005000000}"/>
    <cellStyle name="Komma 7" xfId="16" xr:uid="{00000000-0005-0000-0000-000006000000}"/>
    <cellStyle name="Komma 8" xfId="17" xr:uid="{00000000-0005-0000-0000-000036000000}"/>
    <cellStyle name="Normal" xfId="0" builtinId="0"/>
    <cellStyle name="Normal 2" xfId="6" xr:uid="{9FB1E1F6-C148-47EE-9159-1EC6255CEF99}"/>
    <cellStyle name="Normal 3" xfId="7" xr:uid="{C2D7A2F1-E9A9-468D-A5C1-E0B383D07A1E}"/>
    <cellStyle name="Nøytral 2" xfId="9" xr:uid="{C94B2D03-F028-43AD-B7C1-03D60F647E63}"/>
    <cellStyle name="Prosent" xfId="2" builtinId="5"/>
    <cellStyle name="Tittel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'1.1'!$B$55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44-43E3-BE60-0823B0AA23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44-43E3-BE60-0823B0AA23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44-43E3-BE60-0823B0AA23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'1.1'!$B$59:$B$75</c:f>
              <c:numCache>
                <c:formatCode>_-* #\ ##0_-;\-* #\ ##0_-;_-* "-"??_-;_-@_-</c:formatCode>
                <c:ptCount val="17"/>
                <c:pt idx="0">
                  <c:v>39.287450591419976</c:v>
                </c:pt>
                <c:pt idx="1">
                  <c:v>50.281702238350015</c:v>
                </c:pt>
                <c:pt idx="2">
                  <c:v>56.475236869080028</c:v>
                </c:pt>
                <c:pt idx="3">
                  <c:v>60.106691502519986</c:v>
                </c:pt>
                <c:pt idx="4">
                  <c:v>56.182640501470026</c:v>
                </c:pt>
                <c:pt idx="5">
                  <c:v>63.311352805730039</c:v>
                </c:pt>
                <c:pt idx="6">
                  <c:v>77.986002611189988</c:v>
                </c:pt>
                <c:pt idx="7">
                  <c:v>80.317739843929971</c:v>
                </c:pt>
                <c:pt idx="8">
                  <c:v>76.121946031160007</c:v>
                </c:pt>
                <c:pt idx="9">
                  <c:v>72.761868198570028</c:v>
                </c:pt>
                <c:pt idx="10">
                  <c:v>74.299822375590068</c:v>
                </c:pt>
                <c:pt idx="11">
                  <c:v>82.312931549560048</c:v>
                </c:pt>
                <c:pt idx="12">
                  <c:v>83.767693787919939</c:v>
                </c:pt>
                <c:pt idx="13">
                  <c:v>66.441841032639971</c:v>
                </c:pt>
                <c:pt idx="14">
                  <c:v>55.94361578221001</c:v>
                </c:pt>
                <c:pt idx="15">
                  <c:v>58.213429161510035</c:v>
                </c:pt>
                <c:pt idx="16">
                  <c:v>62.566711308110037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5F-4B4D-BE81-2C4EA1D11234}"/>
            </c:ext>
          </c:extLst>
        </c:ser>
        <c:ser>
          <c:idx val="1"/>
          <c:order val="1"/>
          <c:tx>
            <c:strRef>
              <c:f>'1.1'!$C$55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'1.1'!$C$59:$C$75</c:f>
              <c:numCache>
                <c:formatCode>_-* #\ ##0_-;\-* #\ ##0_-;_-* "-"??_-;_-@_-</c:formatCode>
                <c:ptCount val="17"/>
                <c:pt idx="0">
                  <c:v>47.617584823810027</c:v>
                </c:pt>
                <c:pt idx="1">
                  <c:v>51.40307845541998</c:v>
                </c:pt>
                <c:pt idx="2">
                  <c:v>49.898170306470007</c:v>
                </c:pt>
                <c:pt idx="3">
                  <c:v>47.689869048560091</c:v>
                </c:pt>
                <c:pt idx="4">
                  <c:v>48.373248313890052</c:v>
                </c:pt>
                <c:pt idx="5">
                  <c:v>50.808375848769934</c:v>
                </c:pt>
                <c:pt idx="6">
                  <c:v>53.712046477409949</c:v>
                </c:pt>
                <c:pt idx="7">
                  <c:v>55.252786660679988</c:v>
                </c:pt>
                <c:pt idx="8">
                  <c:v>56.515853964170049</c:v>
                </c:pt>
                <c:pt idx="9">
                  <c:v>53.942025207760061</c:v>
                </c:pt>
                <c:pt idx="10">
                  <c:v>56.859894878689978</c:v>
                </c:pt>
                <c:pt idx="11">
                  <c:v>68.20594409271996</c:v>
                </c:pt>
                <c:pt idx="12">
                  <c:v>75.409271279790005</c:v>
                </c:pt>
                <c:pt idx="13">
                  <c:v>64.960690802520048</c:v>
                </c:pt>
                <c:pt idx="14">
                  <c:v>55.822385475140045</c:v>
                </c:pt>
                <c:pt idx="15">
                  <c:v>57.53194998980004</c:v>
                </c:pt>
                <c:pt idx="16">
                  <c:v>56.900546503029979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5F-4B4D-BE81-2C4EA1D11234}"/>
            </c:ext>
          </c:extLst>
        </c:ser>
        <c:ser>
          <c:idx val="2"/>
          <c:order val="2"/>
          <c:tx>
            <c:strRef>
              <c:f>'1.1'!$D$55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'1.1'!$D$59:$D$75</c:f>
              <c:numCache>
                <c:formatCode>_-* #\ ##0_-;\-* #\ ##0_-;_-* "-"??_-;_-@_-</c:formatCode>
                <c:ptCount val="17"/>
                <c:pt idx="0">
                  <c:v>20.565755503550008</c:v>
                </c:pt>
                <c:pt idx="1">
                  <c:v>19.591274091709977</c:v>
                </c:pt>
                <c:pt idx="2">
                  <c:v>20.524823589849984</c:v>
                </c:pt>
                <c:pt idx="3">
                  <c:v>22.960913226870016</c:v>
                </c:pt>
                <c:pt idx="4">
                  <c:v>26.99416146631998</c:v>
                </c:pt>
                <c:pt idx="5">
                  <c:v>29.277357240899995</c:v>
                </c:pt>
                <c:pt idx="6">
                  <c:v>27.601382116310035</c:v>
                </c:pt>
                <c:pt idx="7">
                  <c:v>28.162811050070022</c:v>
                </c:pt>
                <c:pt idx="8">
                  <c:v>32.316313855540017</c:v>
                </c:pt>
                <c:pt idx="9">
                  <c:v>36.789674018379976</c:v>
                </c:pt>
                <c:pt idx="10">
                  <c:v>36.50838332072</c:v>
                </c:pt>
                <c:pt idx="11">
                  <c:v>32.700996859719986</c:v>
                </c:pt>
                <c:pt idx="12">
                  <c:v>32.624292689620006</c:v>
                </c:pt>
                <c:pt idx="13">
                  <c:v>31.338246527169957</c:v>
                </c:pt>
                <c:pt idx="14">
                  <c:v>28.194940142590021</c:v>
                </c:pt>
                <c:pt idx="15">
                  <c:v>31.54469120309999</c:v>
                </c:pt>
                <c:pt idx="16">
                  <c:v>36.743273106550014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5F-4B4D-BE81-2C4EA1D11234}"/>
            </c:ext>
          </c:extLst>
        </c:ser>
        <c:ser>
          <c:idx val="3"/>
          <c:order val="3"/>
          <c:tx>
            <c:strRef>
              <c:f>'1.1'!$E$55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'1.1'!$E$59:$E$75</c:f>
              <c:numCache>
                <c:formatCode>_-* #\ ##0_-;\-* #\ ##0_-;_-* "-"??_-;_-@_-</c:formatCode>
                <c:ptCount val="17"/>
                <c:pt idx="0">
                  <c:v>55.831000000000003</c:v>
                </c:pt>
                <c:pt idx="1">
                  <c:v>50.516278</c:v>
                </c:pt>
                <c:pt idx="2">
                  <c:v>54.692239999999998</c:v>
                </c:pt>
                <c:pt idx="3">
                  <c:v>65.111913000000001</c:v>
                </c:pt>
                <c:pt idx="4">
                  <c:v>72.029792</c:v>
                </c:pt>
                <c:pt idx="5">
                  <c:v>74.068489999999997</c:v>
                </c:pt>
                <c:pt idx="6">
                  <c:v>77.4388632</c:v>
                </c:pt>
                <c:pt idx="7">
                  <c:v>85.120597136000001</c:v>
                </c:pt>
                <c:pt idx="8">
                  <c:v>93.328265243200008</c:v>
                </c:pt>
                <c:pt idx="9">
                  <c:v>93.457729520594782</c:v>
                </c:pt>
                <c:pt idx="10">
                  <c:v>97.489656976316155</c:v>
                </c:pt>
                <c:pt idx="11">
                  <c:v>108.40039350236542</c:v>
                </c:pt>
                <c:pt idx="12">
                  <c:v>108.6450826262616</c:v>
                </c:pt>
                <c:pt idx="13">
                  <c:v>115.09185577026744</c:v>
                </c:pt>
                <c:pt idx="14">
                  <c:v>115.68294991762878</c:v>
                </c:pt>
                <c:pt idx="15">
                  <c:v>118.68059141635972</c:v>
                </c:pt>
                <c:pt idx="16">
                  <c:v>120.77115041450737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5F-4B4D-BE81-2C4EA1D1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'2.1'!$G$31:$G$50</c:f>
              <c:numCache>
                <c:formatCode>0.0</c:formatCode>
                <c:ptCount val="20"/>
                <c:pt idx="0">
                  <c:v>16.703944825210002</c:v>
                </c:pt>
                <c:pt idx="1">
                  <c:v>12.044392947440002</c:v>
                </c:pt>
                <c:pt idx="2">
                  <c:v>8.5708492086300012</c:v>
                </c:pt>
                <c:pt idx="3">
                  <c:v>9.7491995643699987</c:v>
                </c:pt>
                <c:pt idx="4">
                  <c:v>12.148826431589994</c:v>
                </c:pt>
                <c:pt idx="5">
                  <c:v>13.757878716919999</c:v>
                </c:pt>
                <c:pt idx="6">
                  <c:v>16.540738471900006</c:v>
                </c:pt>
                <c:pt idx="7">
                  <c:v>16.929632720739999</c:v>
                </c:pt>
                <c:pt idx="8">
                  <c:v>20.219358243190001</c:v>
                </c:pt>
                <c:pt idx="9">
                  <c:v>25.966558110769991</c:v>
                </c:pt>
                <c:pt idx="10">
                  <c:v>26.581590493039982</c:v>
                </c:pt>
                <c:pt idx="11">
                  <c:v>27.309394350630004</c:v>
                </c:pt>
                <c:pt idx="12">
                  <c:v>29.256627955729996</c:v>
                </c:pt>
                <c:pt idx="13">
                  <c:v>29.643364795770008</c:v>
                </c:pt>
                <c:pt idx="14">
                  <c:v>33.73727671647999</c:v>
                </c:pt>
                <c:pt idx="15">
                  <c:v>32.634225497730014</c:v>
                </c:pt>
                <c:pt idx="16">
                  <c:v>22.73986341042</c:v>
                </c:pt>
                <c:pt idx="17">
                  <c:v>17.767727459069992</c:v>
                </c:pt>
                <c:pt idx="18">
                  <c:v>16.702057190759994</c:v>
                </c:pt>
                <c:pt idx="19">
                  <c:v>20.460832878029997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D1F-83B9-4F4E8ACEB036}"/>
            </c:ext>
          </c:extLst>
        </c:ser>
        <c:ser>
          <c:idx val="1"/>
          <c:order val="1"/>
          <c:tx>
            <c:strRef>
              <c:f>'2.1'!$H$30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'2.1'!$H$31:$H$50</c:f>
              <c:numCache>
                <c:formatCode>0.0</c:formatCode>
                <c:ptCount val="20"/>
                <c:pt idx="0">
                  <c:v>14.912603750580008</c:v>
                </c:pt>
                <c:pt idx="1">
                  <c:v>17.613836135379994</c:v>
                </c:pt>
                <c:pt idx="2">
                  <c:v>15.062709131840014</c:v>
                </c:pt>
                <c:pt idx="3">
                  <c:v>14.010543273689997</c:v>
                </c:pt>
                <c:pt idx="4">
                  <c:v>14.487471798880003</c:v>
                </c:pt>
                <c:pt idx="5">
                  <c:v>13.996402169710002</c:v>
                </c:pt>
                <c:pt idx="6">
                  <c:v>12.985847657929998</c:v>
                </c:pt>
                <c:pt idx="7">
                  <c:v>13.72967641973999</c:v>
                </c:pt>
                <c:pt idx="8">
                  <c:v>16.813107849589997</c:v>
                </c:pt>
                <c:pt idx="9">
                  <c:v>19.480792581690022</c:v>
                </c:pt>
                <c:pt idx="10">
                  <c:v>19.007718724730012</c:v>
                </c:pt>
                <c:pt idx="11">
                  <c:v>19.287170242959998</c:v>
                </c:pt>
                <c:pt idx="12">
                  <c:v>19.380847857800003</c:v>
                </c:pt>
                <c:pt idx="13">
                  <c:v>20.908262634009997</c:v>
                </c:pt>
                <c:pt idx="14">
                  <c:v>26.535786859849978</c:v>
                </c:pt>
                <c:pt idx="15">
                  <c:v>27.979682832560012</c:v>
                </c:pt>
                <c:pt idx="16">
                  <c:v>25.391917961410009</c:v>
                </c:pt>
                <c:pt idx="17">
                  <c:v>20.309198074369991</c:v>
                </c:pt>
                <c:pt idx="18">
                  <c:v>21.316287225429996</c:v>
                </c:pt>
                <c:pt idx="19">
                  <c:v>21.629708237380008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3-4D1F-83B9-4F4E8ACEB036}"/>
            </c:ext>
          </c:extLst>
        </c:ser>
        <c:ser>
          <c:idx val="2"/>
          <c:order val="2"/>
          <c:tx>
            <c:strRef>
              <c:f>'2.1'!$I$30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'2.1'!$I$31:$I$50</c:f>
              <c:numCache>
                <c:formatCode>0.0</c:formatCode>
                <c:ptCount val="20"/>
                <c:pt idx="0">
                  <c:v>5.9648617991099977</c:v>
                </c:pt>
                <c:pt idx="1">
                  <c:v>6.550658237220004</c:v>
                </c:pt>
                <c:pt idx="2">
                  <c:v>5.0971440755000001</c:v>
                </c:pt>
                <c:pt idx="3">
                  <c:v>4.6587894539300025</c:v>
                </c:pt>
                <c:pt idx="4">
                  <c:v>5.6657528642199981</c:v>
                </c:pt>
                <c:pt idx="5">
                  <c:v>7.0556291932700006</c:v>
                </c:pt>
                <c:pt idx="6">
                  <c:v>7.7374447481000042</c:v>
                </c:pt>
                <c:pt idx="7">
                  <c:v>8.4307320787200055</c:v>
                </c:pt>
                <c:pt idx="8">
                  <c:v>8.2330625432499964</c:v>
                </c:pt>
                <c:pt idx="9">
                  <c:v>9.0408247396999908</c:v>
                </c:pt>
                <c:pt idx="10">
                  <c:v>10.275628505609994</c:v>
                </c:pt>
                <c:pt idx="11">
                  <c:v>9.4325440128500002</c:v>
                </c:pt>
                <c:pt idx="12">
                  <c:v>9.1090624439599992</c:v>
                </c:pt>
                <c:pt idx="13">
                  <c:v>9.7609417763799939</c:v>
                </c:pt>
                <c:pt idx="14">
                  <c:v>9.6255597083600062</c:v>
                </c:pt>
                <c:pt idx="15">
                  <c:v>8.9711653508699953</c:v>
                </c:pt>
                <c:pt idx="16">
                  <c:v>7.4455035197100061</c:v>
                </c:pt>
                <c:pt idx="17">
                  <c:v>6.7175166066699994</c:v>
                </c:pt>
                <c:pt idx="18">
                  <c:v>5.7865397321399996</c:v>
                </c:pt>
                <c:pt idx="19">
                  <c:v>9.316093933899996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3-4D1F-83B9-4F4E8ACE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'2.1'!$L$31:$L$50</c:f>
              <c:numCache>
                <c:formatCode>0.0</c:formatCode>
                <c:ptCount val="20"/>
                <c:pt idx="0">
                  <c:v>10.03755755063</c:v>
                </c:pt>
                <c:pt idx="1">
                  <c:v>7.6821925978099994</c:v>
                </c:pt>
                <c:pt idx="2">
                  <c:v>7.1147133491300005</c:v>
                </c:pt>
                <c:pt idx="3">
                  <c:v>9.2588399090600024</c:v>
                </c:pt>
                <c:pt idx="4">
                  <c:v>12.13568931547</c:v>
                </c:pt>
                <c:pt idx="5">
                  <c:v>13.199024769029998</c:v>
                </c:pt>
                <c:pt idx="6">
                  <c:v>13.665630313940003</c:v>
                </c:pt>
                <c:pt idx="7">
                  <c:v>11.399470766820002</c:v>
                </c:pt>
                <c:pt idx="8">
                  <c:v>10.247729476920002</c:v>
                </c:pt>
                <c:pt idx="9">
                  <c:v>10.430417449869999</c:v>
                </c:pt>
                <c:pt idx="10">
                  <c:v>11.488798291119998</c:v>
                </c:pt>
                <c:pt idx="11">
                  <c:v>10.09685469791</c:v>
                </c:pt>
                <c:pt idx="12">
                  <c:v>9.2506603000699972</c:v>
                </c:pt>
                <c:pt idx="13">
                  <c:v>10.387199893689997</c:v>
                </c:pt>
                <c:pt idx="14">
                  <c:v>11.619309175099998</c:v>
                </c:pt>
                <c:pt idx="15">
                  <c:v>13.195633873630005</c:v>
                </c:pt>
                <c:pt idx="16">
                  <c:v>12.01103528126</c:v>
                </c:pt>
                <c:pt idx="17">
                  <c:v>10.67530318543</c:v>
                </c:pt>
                <c:pt idx="18">
                  <c:v>12.288880183129997</c:v>
                </c:pt>
                <c:pt idx="19">
                  <c:v>11.189182409580003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0-490E-9CD8-01D31C3B38D1}"/>
            </c:ext>
          </c:extLst>
        </c:ser>
        <c:ser>
          <c:idx val="1"/>
          <c:order val="1"/>
          <c:tx>
            <c:strRef>
              <c:f>'2.1'!$M$30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'2.1'!$M$31:$M$50</c:f>
              <c:numCache>
                <c:formatCode>0.0</c:formatCode>
                <c:ptCount val="20"/>
                <c:pt idx="0">
                  <c:v>13.904335959340003</c:v>
                </c:pt>
                <c:pt idx="1">
                  <c:v>14.38909744841</c:v>
                </c:pt>
                <c:pt idx="2">
                  <c:v>12.855595527809999</c:v>
                </c:pt>
                <c:pt idx="3">
                  <c:v>11.367484167609998</c:v>
                </c:pt>
                <c:pt idx="4">
                  <c:v>12.674394797920002</c:v>
                </c:pt>
                <c:pt idx="5">
                  <c:v>12.359959882469997</c:v>
                </c:pt>
                <c:pt idx="6">
                  <c:v>11.051064519769998</c:v>
                </c:pt>
                <c:pt idx="7">
                  <c:v>10.105650148299997</c:v>
                </c:pt>
                <c:pt idx="8">
                  <c:v>11.376965812390001</c:v>
                </c:pt>
                <c:pt idx="9">
                  <c:v>11.249471780610005</c:v>
                </c:pt>
                <c:pt idx="10">
                  <c:v>11.243759244750002</c:v>
                </c:pt>
                <c:pt idx="11">
                  <c:v>10.879731686620003</c:v>
                </c:pt>
                <c:pt idx="12">
                  <c:v>9.8106866525799976</c:v>
                </c:pt>
                <c:pt idx="13">
                  <c:v>10.942896084839997</c:v>
                </c:pt>
                <c:pt idx="14">
                  <c:v>13.203764549420001</c:v>
                </c:pt>
                <c:pt idx="15">
                  <c:v>15.802772685960001</c:v>
                </c:pt>
                <c:pt idx="16">
                  <c:v>13.922373052460005</c:v>
                </c:pt>
                <c:pt idx="17">
                  <c:v>12.683984387799999</c:v>
                </c:pt>
                <c:pt idx="18">
                  <c:v>10.897222063220003</c:v>
                </c:pt>
                <c:pt idx="19">
                  <c:v>11.117848966239999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0-490E-9CD8-01D31C3B38D1}"/>
            </c:ext>
          </c:extLst>
        </c:ser>
        <c:ser>
          <c:idx val="2"/>
          <c:order val="2"/>
          <c:tx>
            <c:strRef>
              <c:f>'2.1'!$N$30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'2.1'!$N$31:$N$50</c:f>
              <c:numCache>
                <c:formatCode>0.0</c:formatCode>
                <c:ptCount val="20"/>
                <c:pt idx="0">
                  <c:v>3.6984005646600004</c:v>
                </c:pt>
                <c:pt idx="1">
                  <c:v>4.4702511845299995</c:v>
                </c:pt>
                <c:pt idx="2">
                  <c:v>3.8188267129499995</c:v>
                </c:pt>
                <c:pt idx="3">
                  <c:v>4.2701646437300003</c:v>
                </c:pt>
                <c:pt idx="4">
                  <c:v>3.5138688636800004</c:v>
                </c:pt>
                <c:pt idx="5">
                  <c:v>3.1144319400299993</c:v>
                </c:pt>
                <c:pt idx="6">
                  <c:v>3.59785050708</c:v>
                </c:pt>
                <c:pt idx="7">
                  <c:v>3.9240530241599996</c:v>
                </c:pt>
                <c:pt idx="8">
                  <c:v>4.6962725950700017</c:v>
                </c:pt>
                <c:pt idx="9">
                  <c:v>4.2617386700999988</c:v>
                </c:pt>
                <c:pt idx="10">
                  <c:v>4.2462634529900001</c:v>
                </c:pt>
                <c:pt idx="11">
                  <c:v>5.4755886623299981</c:v>
                </c:pt>
                <c:pt idx="12">
                  <c:v>6.9888975184600008</c:v>
                </c:pt>
                <c:pt idx="13">
                  <c:v>7.6524992366300006</c:v>
                </c:pt>
                <c:pt idx="14">
                  <c:v>6.0717829296499994</c:v>
                </c:pt>
                <c:pt idx="15">
                  <c:v>4.5896540036899998</c:v>
                </c:pt>
                <c:pt idx="16">
                  <c:v>5.1394054799700006</c:v>
                </c:pt>
                <c:pt idx="17">
                  <c:v>4.4518017198000006</c:v>
                </c:pt>
                <c:pt idx="18">
                  <c:v>5.0551849558199997</c:v>
                </c:pt>
                <c:pt idx="19">
                  <c:v>4.94372011915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0-490E-9CD8-01D31C3B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'2.1'!$Q$31:$Q$50</c:f>
              <c:numCache>
                <c:formatCode>0.0</c:formatCode>
                <c:ptCount val="20"/>
                <c:pt idx="0">
                  <c:v>7.0551638929099996</c:v>
                </c:pt>
                <c:pt idx="1">
                  <c:v>5.3226983581899976</c:v>
                </c:pt>
                <c:pt idx="2">
                  <c:v>5.2910254061700002</c:v>
                </c:pt>
                <c:pt idx="3">
                  <c:v>7.1296826530799997</c:v>
                </c:pt>
                <c:pt idx="4">
                  <c:v>7.3747116692200034</c:v>
                </c:pt>
                <c:pt idx="5">
                  <c:v>8.1022968672099989</c:v>
                </c:pt>
                <c:pt idx="6">
                  <c:v>8.1362846070899995</c:v>
                </c:pt>
                <c:pt idx="7">
                  <c:v>7.9861559681499985</c:v>
                </c:pt>
                <c:pt idx="8">
                  <c:v>9.1416673814699987</c:v>
                </c:pt>
                <c:pt idx="9">
                  <c:v>10.013485830099997</c:v>
                </c:pt>
                <c:pt idx="10">
                  <c:v>9.4802528013700016</c:v>
                </c:pt>
                <c:pt idx="11">
                  <c:v>9.6342214782400006</c:v>
                </c:pt>
                <c:pt idx="12">
                  <c:v>9.7440834045099969</c:v>
                </c:pt>
                <c:pt idx="13">
                  <c:v>9.0703393217299961</c:v>
                </c:pt>
                <c:pt idx="14">
                  <c:v>9.0080284095799978</c:v>
                </c:pt>
                <c:pt idx="15">
                  <c:v>9.224155897510002</c:v>
                </c:pt>
                <c:pt idx="16">
                  <c:v>7.7633828362999999</c:v>
                </c:pt>
                <c:pt idx="17">
                  <c:v>5.8896298170800003</c:v>
                </c:pt>
                <c:pt idx="18">
                  <c:v>8.0995647765700021</c:v>
                </c:pt>
                <c:pt idx="19">
                  <c:v>8.5228678756500003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302-BC3D-7C0FC24C95FB}"/>
            </c:ext>
          </c:extLst>
        </c:ser>
        <c:ser>
          <c:idx val="1"/>
          <c:order val="1"/>
          <c:tx>
            <c:strRef>
              <c:f>'2.1'!$R$30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'2.1'!$R$31:$R$50</c:f>
              <c:numCache>
                <c:formatCode>0.0</c:formatCode>
                <c:ptCount val="20"/>
                <c:pt idx="0">
                  <c:v>7.8705651497699964</c:v>
                </c:pt>
                <c:pt idx="1">
                  <c:v>8.3331893464800046</c:v>
                </c:pt>
                <c:pt idx="2">
                  <c:v>7.8380093838599976</c:v>
                </c:pt>
                <c:pt idx="3">
                  <c:v>7.1890997343300009</c:v>
                </c:pt>
                <c:pt idx="4">
                  <c:v>7.7644608961599983</c:v>
                </c:pt>
                <c:pt idx="5">
                  <c:v>7.9070424711300014</c:v>
                </c:pt>
                <c:pt idx="6">
                  <c:v>8.8062624276800037</c:v>
                </c:pt>
                <c:pt idx="7">
                  <c:v>9.8486346009599988</c:v>
                </c:pt>
                <c:pt idx="8">
                  <c:v>9.1011793560800012</c:v>
                </c:pt>
                <c:pt idx="9">
                  <c:v>6.7620260886000016</c:v>
                </c:pt>
                <c:pt idx="10">
                  <c:v>7.2072185908300019</c:v>
                </c:pt>
                <c:pt idx="11">
                  <c:v>8.3583179565800005</c:v>
                </c:pt>
                <c:pt idx="12">
                  <c:v>7.3605735863300001</c:v>
                </c:pt>
                <c:pt idx="13">
                  <c:v>8.1149506960699984</c:v>
                </c:pt>
                <c:pt idx="14">
                  <c:v>8.1838246095600038</c:v>
                </c:pt>
                <c:pt idx="15">
                  <c:v>8.7754435836099987</c:v>
                </c:pt>
                <c:pt idx="16">
                  <c:v>7.8462570512599985</c:v>
                </c:pt>
                <c:pt idx="17">
                  <c:v>7.3969932170199977</c:v>
                </c:pt>
                <c:pt idx="18">
                  <c:v>9.0020438859900018</c:v>
                </c:pt>
                <c:pt idx="19">
                  <c:v>8.1892549550400027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C-4302-BC3D-7C0FC24C95FB}"/>
            </c:ext>
          </c:extLst>
        </c:ser>
        <c:ser>
          <c:idx val="2"/>
          <c:order val="2"/>
          <c:tx>
            <c:strRef>
              <c:f>'2.1'!$S$30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'2.1'!$S$31:$S$50</c:f>
              <c:numCache>
                <c:formatCode>0.0</c:formatCode>
                <c:ptCount val="20"/>
                <c:pt idx="0">
                  <c:v>3.5634259129499988</c:v>
                </c:pt>
                <c:pt idx="1">
                  <c:v>3.4340017489699979</c:v>
                </c:pt>
                <c:pt idx="2">
                  <c:v>4.05476389815</c:v>
                </c:pt>
                <c:pt idx="3">
                  <c:v>4.6490529607899989</c:v>
                </c:pt>
                <c:pt idx="4">
                  <c:v>3.3678354303300009</c:v>
                </c:pt>
                <c:pt idx="5">
                  <c:v>2.5578337548099999</c:v>
                </c:pt>
                <c:pt idx="6">
                  <c:v>2.9982194350300002</c:v>
                </c:pt>
                <c:pt idx="7">
                  <c:v>4.1844773273600024</c:v>
                </c:pt>
                <c:pt idx="8">
                  <c:v>4.76947626816</c:v>
                </c:pt>
                <c:pt idx="9">
                  <c:v>4.5584293223800012</c:v>
                </c:pt>
                <c:pt idx="10">
                  <c:v>4.1625844596299997</c:v>
                </c:pt>
                <c:pt idx="11">
                  <c:v>6.1711808653500011</c:v>
                </c:pt>
                <c:pt idx="12">
                  <c:v>6.1490197635199992</c:v>
                </c:pt>
                <c:pt idx="13">
                  <c:v>5.0158613218899992</c:v>
                </c:pt>
                <c:pt idx="14">
                  <c:v>5.3601070349399986</c:v>
                </c:pt>
                <c:pt idx="15">
                  <c:v>6.9803416734900035</c:v>
                </c:pt>
                <c:pt idx="16">
                  <c:v>7.0985865837599986</c:v>
                </c:pt>
                <c:pt idx="17">
                  <c:v>4.1002746819499984</c:v>
                </c:pt>
                <c:pt idx="18">
                  <c:v>3.3159116496299998</c:v>
                </c:pt>
                <c:pt idx="19">
                  <c:v>4.0882165340399998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C-4302-BC3D-7C0FC24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'2.1'!$V$31:$V$50</c:f>
              <c:numCache>
                <c:formatCode>0.0</c:formatCode>
                <c:ptCount val="20"/>
                <c:pt idx="0">
                  <c:v>3.6003919869499996</c:v>
                </c:pt>
                <c:pt idx="1">
                  <c:v>2.5319377843999997</c:v>
                </c:pt>
                <c:pt idx="2">
                  <c:v>2.0146739824000002</c:v>
                </c:pt>
                <c:pt idx="3">
                  <c:v>2.8506967360799997</c:v>
                </c:pt>
                <c:pt idx="4">
                  <c:v>4.2095564152400007</c:v>
                </c:pt>
                <c:pt idx="5">
                  <c:v>6.0296645146899994</c:v>
                </c:pt>
                <c:pt idx="6">
                  <c:v>6.8997117753999984</c:v>
                </c:pt>
                <c:pt idx="7">
                  <c:v>7.3256761924100005</c:v>
                </c:pt>
                <c:pt idx="8">
                  <c:v>7.4643486776499994</c:v>
                </c:pt>
                <c:pt idx="9">
                  <c:v>8.1708196302000005</c:v>
                </c:pt>
                <c:pt idx="10">
                  <c:v>8.1336228039499971</c:v>
                </c:pt>
                <c:pt idx="11">
                  <c:v>7.8624077753200003</c:v>
                </c:pt>
                <c:pt idx="12">
                  <c:v>6.9801595940100025</c:v>
                </c:pt>
                <c:pt idx="13">
                  <c:v>7.8766625574899987</c:v>
                </c:pt>
                <c:pt idx="14">
                  <c:v>9.2109855682799981</c:v>
                </c:pt>
                <c:pt idx="15">
                  <c:v>9.5436504620800005</c:v>
                </c:pt>
                <c:pt idx="16">
                  <c:v>8.5454390541999992</c:v>
                </c:pt>
                <c:pt idx="17">
                  <c:v>7.6322336046599988</c:v>
                </c:pt>
                <c:pt idx="18">
                  <c:v>7.2518791784499994</c:v>
                </c:pt>
                <c:pt idx="19">
                  <c:v>7.4494311796599995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C7-926A-BD98F2F5DCB3}"/>
            </c:ext>
          </c:extLst>
        </c:ser>
        <c:ser>
          <c:idx val="1"/>
          <c:order val="1"/>
          <c:tx>
            <c:strRef>
              <c:f>'2.1'!$W$30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'2.1'!$W$31:$W$50</c:f>
              <c:numCache>
                <c:formatCode>0.0</c:formatCode>
                <c:ptCount val="20"/>
                <c:pt idx="0">
                  <c:v>4.4055470140199997</c:v>
                </c:pt>
                <c:pt idx="1">
                  <c:v>4.9646285554600009</c:v>
                </c:pt>
                <c:pt idx="2">
                  <c:v>4.4337535696999986</c:v>
                </c:pt>
                <c:pt idx="3">
                  <c:v>5.1325198069399995</c:v>
                </c:pt>
                <c:pt idx="4">
                  <c:v>4.8716151327600006</c:v>
                </c:pt>
                <c:pt idx="5">
                  <c:v>4.3765063186099988</c:v>
                </c:pt>
                <c:pt idx="6">
                  <c:v>4.8593516821199998</c:v>
                </c:pt>
                <c:pt idx="7">
                  <c:v>4.7150354464299991</c:v>
                </c:pt>
                <c:pt idx="8">
                  <c:v>4.6670812659200012</c:v>
                </c:pt>
                <c:pt idx="9">
                  <c:v>5.5268654220000029</c:v>
                </c:pt>
                <c:pt idx="10">
                  <c:v>5.0191717355199987</c:v>
                </c:pt>
                <c:pt idx="11">
                  <c:v>4.9151862839700007</c:v>
                </c:pt>
                <c:pt idx="12">
                  <c:v>5.394938787570001</c:v>
                </c:pt>
                <c:pt idx="13">
                  <c:v>6.7754881236099989</c:v>
                </c:pt>
                <c:pt idx="14">
                  <c:v>8.4249094468700019</c:v>
                </c:pt>
                <c:pt idx="15">
                  <c:v>8.7487646385000026</c:v>
                </c:pt>
                <c:pt idx="16">
                  <c:v>6.6850438801299994</c:v>
                </c:pt>
                <c:pt idx="17">
                  <c:v>5.8493706686799998</c:v>
                </c:pt>
                <c:pt idx="18">
                  <c:v>5.9218702005299999</c:v>
                </c:pt>
                <c:pt idx="19">
                  <c:v>5.52960634046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F-49C7-926A-BD98F2F5DCB3}"/>
            </c:ext>
          </c:extLst>
        </c:ser>
        <c:ser>
          <c:idx val="2"/>
          <c:order val="2"/>
          <c:tx>
            <c:strRef>
              <c:f>'2.1'!$X$30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'2.1'!$X$31:$X$50</c:f>
              <c:numCache>
                <c:formatCode>0.0</c:formatCode>
                <c:ptCount val="20"/>
                <c:pt idx="0">
                  <c:v>2.7100229285099999</c:v>
                </c:pt>
                <c:pt idx="1">
                  <c:v>2.0487966514799996</c:v>
                </c:pt>
                <c:pt idx="2">
                  <c:v>2.0660790954899997</c:v>
                </c:pt>
                <c:pt idx="3">
                  <c:v>1.9567863874</c:v>
                </c:pt>
                <c:pt idx="4">
                  <c:v>2.1324177782299993</c:v>
                </c:pt>
                <c:pt idx="5">
                  <c:v>2.7233944785100004</c:v>
                </c:pt>
                <c:pt idx="6">
                  <c:v>2.5931072494400005</c:v>
                </c:pt>
                <c:pt idx="7">
                  <c:v>2.9637200965100008</c:v>
                </c:pt>
                <c:pt idx="8">
                  <c:v>3.3939208665599994</c:v>
                </c:pt>
                <c:pt idx="9">
                  <c:v>3.0456023435400006</c:v>
                </c:pt>
                <c:pt idx="10">
                  <c:v>2.2878052430900007</c:v>
                </c:pt>
                <c:pt idx="11">
                  <c:v>2.9741148990599982</c:v>
                </c:pt>
                <c:pt idx="12">
                  <c:v>3.471408472729999</c:v>
                </c:pt>
                <c:pt idx="13">
                  <c:v>3.50701976574</c:v>
                </c:pt>
                <c:pt idx="14">
                  <c:v>3.43950563245</c:v>
                </c:pt>
                <c:pt idx="15">
                  <c:v>3.5403344923199991</c:v>
                </c:pt>
                <c:pt idx="16">
                  <c:v>3.3086762474799993</c:v>
                </c:pt>
                <c:pt idx="17">
                  <c:v>2.6985144531</c:v>
                </c:pt>
                <c:pt idx="18">
                  <c:v>3.7284420792199997</c:v>
                </c:pt>
                <c:pt idx="19">
                  <c:v>3.2008496681699996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F-49C7-926A-BD98F2F5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'2.1'!$AA$30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'2.1'!$AA$31:$AA$50</c:f>
              <c:numCache>
                <c:formatCode>0.0</c:formatCode>
                <c:ptCount val="20"/>
                <c:pt idx="0">
                  <c:v>3.5259865830100003</c:v>
                </c:pt>
                <c:pt idx="1">
                  <c:v>2.7518949491400009</c:v>
                </c:pt>
                <c:pt idx="2">
                  <c:v>2.0091148785100001</c:v>
                </c:pt>
                <c:pt idx="3">
                  <c:v>1.9258816238600005</c:v>
                </c:pt>
                <c:pt idx="4">
                  <c:v>2.0542130594799999</c:v>
                </c:pt>
                <c:pt idx="5">
                  <c:v>2.4669437819000004</c:v>
                </c:pt>
                <c:pt idx="6">
                  <c:v>3.2730348252100003</c:v>
                </c:pt>
                <c:pt idx="7">
                  <c:v>3.8490714633099996</c:v>
                </c:pt>
                <c:pt idx="8">
                  <c:v>4.9211574169599999</c:v>
                </c:pt>
                <c:pt idx="9">
                  <c:v>6.0980621373399995</c:v>
                </c:pt>
                <c:pt idx="10">
                  <c:v>5.6394999470599991</c:v>
                </c:pt>
                <c:pt idx="11">
                  <c:v>4.9016815743399995</c:v>
                </c:pt>
                <c:pt idx="12">
                  <c:v>4.9543814925399996</c:v>
                </c:pt>
                <c:pt idx="13">
                  <c:v>4.6633859371500002</c:v>
                </c:pt>
                <c:pt idx="14">
                  <c:v>4.9570374780800019</c:v>
                </c:pt>
                <c:pt idx="15">
                  <c:v>4.7035833146000003</c:v>
                </c:pt>
                <c:pt idx="16">
                  <c:v>3.9302526703000003</c:v>
                </c:pt>
                <c:pt idx="17">
                  <c:v>3.3340499799799996</c:v>
                </c:pt>
                <c:pt idx="18">
                  <c:v>3.2078414687400003</c:v>
                </c:pt>
                <c:pt idx="19">
                  <c:v>3.7228059655400001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8-4F16-B355-84448B89DE9E}"/>
            </c:ext>
          </c:extLst>
        </c:ser>
        <c:ser>
          <c:idx val="1"/>
          <c:order val="1"/>
          <c:tx>
            <c:strRef>
              <c:f>'2.1'!$AB$30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'2.1'!$AB$31:$AB$50</c:f>
              <c:numCache>
                <c:formatCode>0.0</c:formatCode>
                <c:ptCount val="20"/>
                <c:pt idx="0">
                  <c:v>2.4570311052700005</c:v>
                </c:pt>
                <c:pt idx="1">
                  <c:v>3.2856870827900004</c:v>
                </c:pt>
                <c:pt idx="2">
                  <c:v>3.6392907011900015</c:v>
                </c:pt>
                <c:pt idx="3">
                  <c:v>3.5371942416900013</c:v>
                </c:pt>
                <c:pt idx="4">
                  <c:v>4.1829644729400011</c:v>
                </c:pt>
                <c:pt idx="5">
                  <c:v>3.7073896199999994</c:v>
                </c:pt>
                <c:pt idx="6">
                  <c:v>3.3204885688300005</c:v>
                </c:pt>
                <c:pt idx="7">
                  <c:v>3.8112409283699979</c:v>
                </c:pt>
                <c:pt idx="8">
                  <c:v>3.6332384343400008</c:v>
                </c:pt>
                <c:pt idx="9">
                  <c:v>4.4733598398699961</c:v>
                </c:pt>
                <c:pt idx="10">
                  <c:v>4.6222173293799997</c:v>
                </c:pt>
                <c:pt idx="11">
                  <c:v>5.016873664370002</c:v>
                </c:pt>
                <c:pt idx="12">
                  <c:v>5.8810103701700012</c:v>
                </c:pt>
                <c:pt idx="13">
                  <c:v>5.2261912550400007</c:v>
                </c:pt>
                <c:pt idx="14">
                  <c:v>5.5682220518299994</c:v>
                </c:pt>
                <c:pt idx="15">
                  <c:v>7.2120863773600039</c:v>
                </c:pt>
                <c:pt idx="16">
                  <c:v>6.0733228759699998</c:v>
                </c:pt>
                <c:pt idx="17">
                  <c:v>5.9262038841099987</c:v>
                </c:pt>
                <c:pt idx="18">
                  <c:v>5.9277700722099977</c:v>
                </c:pt>
                <c:pt idx="19">
                  <c:v>5.3247746272800009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8-4F16-B355-84448B89DE9E}"/>
            </c:ext>
          </c:extLst>
        </c:ser>
        <c:ser>
          <c:idx val="2"/>
          <c:order val="2"/>
          <c:tx>
            <c:strRef>
              <c:f>'2.1'!$AC$30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'2.1'!$AC$31:$AC$50</c:f>
              <c:numCache>
                <c:formatCode>0.0</c:formatCode>
                <c:ptCount val="20"/>
                <c:pt idx="0">
                  <c:v>1.7324020548599997</c:v>
                </c:pt>
                <c:pt idx="1">
                  <c:v>1.66804792022</c:v>
                </c:pt>
                <c:pt idx="2">
                  <c:v>1.6370771519699998</c:v>
                </c:pt>
                <c:pt idx="3">
                  <c:v>2.4029518640799994</c:v>
                </c:pt>
                <c:pt idx="4">
                  <c:v>2.1601203598300009</c:v>
                </c:pt>
                <c:pt idx="5">
                  <c:v>1.53156248419</c:v>
                </c:pt>
                <c:pt idx="6">
                  <c:v>2.2821056599000005</c:v>
                </c:pt>
                <c:pt idx="7">
                  <c:v>3.3294232986500005</c:v>
                </c:pt>
                <c:pt idx="8">
                  <c:v>3.7998492829999995</c:v>
                </c:pt>
                <c:pt idx="9">
                  <c:v>3.7034350017500013</c:v>
                </c:pt>
                <c:pt idx="10">
                  <c:v>3.2565570854700003</c:v>
                </c:pt>
                <c:pt idx="11">
                  <c:v>3.22036768204</c:v>
                </c:pt>
                <c:pt idx="12">
                  <c:v>3.5942833622100014</c:v>
                </c:pt>
                <c:pt idx="13">
                  <c:v>3.7243680529699992</c:v>
                </c:pt>
                <c:pt idx="14">
                  <c:v>3.6104006571899987</c:v>
                </c:pt>
                <c:pt idx="15">
                  <c:v>2.930247240109999</c:v>
                </c:pt>
                <c:pt idx="16">
                  <c:v>2.7244596125700005</c:v>
                </c:pt>
                <c:pt idx="17">
                  <c:v>2.7068675766400014</c:v>
                </c:pt>
                <c:pt idx="18">
                  <c:v>2.6315467003300008</c:v>
                </c:pt>
                <c:pt idx="19">
                  <c:v>3.1633039961999998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8-4F16-B355-84448B89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'2.2'!$B$31:$B$50</c:f>
              <c:numCache>
                <c:formatCode>0.0</c:formatCode>
                <c:ptCount val="20"/>
                <c:pt idx="0">
                  <c:v>13.893132591419999</c:v>
                </c:pt>
                <c:pt idx="1">
                  <c:v>11.14365392923</c:v>
                </c:pt>
                <c:pt idx="2">
                  <c:v>12.415896732220002</c:v>
                </c:pt>
                <c:pt idx="3">
                  <c:v>15.510299122199999</c:v>
                </c:pt>
                <c:pt idx="4">
                  <c:v>17.454843978939998</c:v>
                </c:pt>
                <c:pt idx="5">
                  <c:v>21.404001156699998</c:v>
                </c:pt>
                <c:pt idx="6">
                  <c:v>25.692837074340002</c:v>
                </c:pt>
                <c:pt idx="7">
                  <c:v>28.44222392196</c:v>
                </c:pt>
                <c:pt idx="8">
                  <c:v>35.170356647190005</c:v>
                </c:pt>
                <c:pt idx="9">
                  <c:v>42.284794940010002</c:v>
                </c:pt>
                <c:pt idx="10">
                  <c:v>38.634400824309999</c:v>
                </c:pt>
                <c:pt idx="11">
                  <c:v>29.859734061580003</c:v>
                </c:pt>
                <c:pt idx="12">
                  <c:v>28.937275531090005</c:v>
                </c:pt>
                <c:pt idx="13">
                  <c:v>35.469135992570003</c:v>
                </c:pt>
                <c:pt idx="14">
                  <c:v>48.423665277160005</c:v>
                </c:pt>
                <c:pt idx="15">
                  <c:v>37.075422936340004</c:v>
                </c:pt>
                <c:pt idx="16">
                  <c:v>23.114012906510002</c:v>
                </c:pt>
                <c:pt idx="17">
                  <c:v>29.831669539260002</c:v>
                </c:pt>
                <c:pt idx="18">
                  <c:v>33.630309577029998</c:v>
                </c:pt>
                <c:pt idx="19">
                  <c:v>29.220937197639998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D-4DBE-9AAF-F51F15009E03}"/>
            </c:ext>
          </c:extLst>
        </c:ser>
        <c:ser>
          <c:idx val="1"/>
          <c:order val="1"/>
          <c:tx>
            <c:strRef>
              <c:f>'2.2'!$C$30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'2.2'!$C$31:$C$50</c:f>
              <c:numCache>
                <c:formatCode>0.0</c:formatCode>
                <c:ptCount val="20"/>
                <c:pt idx="0">
                  <c:v>6.1462582301199991</c:v>
                </c:pt>
                <c:pt idx="1">
                  <c:v>5.9080207348500009</c:v>
                </c:pt>
                <c:pt idx="2">
                  <c:v>3.9227366746599994</c:v>
                </c:pt>
                <c:pt idx="3">
                  <c:v>5.6250793798100007</c:v>
                </c:pt>
                <c:pt idx="4">
                  <c:v>10.081464736099999</c:v>
                </c:pt>
                <c:pt idx="5">
                  <c:v>11.185290947029999</c:v>
                </c:pt>
                <c:pt idx="6">
                  <c:v>8.3474791739300009</c:v>
                </c:pt>
                <c:pt idx="7">
                  <c:v>9.3124556551199991</c:v>
                </c:pt>
                <c:pt idx="8">
                  <c:v>9.1701813650299986</c:v>
                </c:pt>
                <c:pt idx="9">
                  <c:v>10.946385792030002</c:v>
                </c:pt>
                <c:pt idx="10">
                  <c:v>10.157974527169999</c:v>
                </c:pt>
                <c:pt idx="11">
                  <c:v>10.322361876059997</c:v>
                </c:pt>
                <c:pt idx="12">
                  <c:v>9.1114755280100006</c:v>
                </c:pt>
                <c:pt idx="13">
                  <c:v>7.2178804423400003</c:v>
                </c:pt>
                <c:pt idx="14">
                  <c:v>10.685622103489999</c:v>
                </c:pt>
                <c:pt idx="15">
                  <c:v>11.376595772660002</c:v>
                </c:pt>
                <c:pt idx="16">
                  <c:v>8.871270045970002</c:v>
                </c:pt>
                <c:pt idx="17">
                  <c:v>7.1320462302299994</c:v>
                </c:pt>
                <c:pt idx="18">
                  <c:v>7.2276658552000006</c:v>
                </c:pt>
                <c:pt idx="19">
                  <c:v>7.1907029433399989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D-4DBE-9AAF-F51F15009E03}"/>
            </c:ext>
          </c:extLst>
        </c:ser>
        <c:ser>
          <c:idx val="2"/>
          <c:order val="2"/>
          <c:tx>
            <c:strRef>
              <c:f>'2.2'!$D$30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'2.2'!$D$31:$D$50</c:f>
              <c:numCache>
                <c:formatCode>0.0</c:formatCode>
                <c:ptCount val="20"/>
                <c:pt idx="0">
                  <c:v>2.6457272802200005</c:v>
                </c:pt>
                <c:pt idx="1">
                  <c:v>1.9804139940000001</c:v>
                </c:pt>
                <c:pt idx="2">
                  <c:v>1.9099300056600002</c:v>
                </c:pt>
                <c:pt idx="3">
                  <c:v>3.7166465151799994</c:v>
                </c:pt>
                <c:pt idx="4">
                  <c:v>3.7277396953799999</c:v>
                </c:pt>
                <c:pt idx="5">
                  <c:v>3.2312629337499996</c:v>
                </c:pt>
                <c:pt idx="6">
                  <c:v>5.4701472619400002</c:v>
                </c:pt>
                <c:pt idx="7">
                  <c:v>7.2261071307099991</c:v>
                </c:pt>
                <c:pt idx="8">
                  <c:v>7.7693278627600009</c:v>
                </c:pt>
                <c:pt idx="9">
                  <c:v>9.3743897248899994</c:v>
                </c:pt>
                <c:pt idx="10">
                  <c:v>9.4220831372599996</c:v>
                </c:pt>
                <c:pt idx="11">
                  <c:v>9.1887694716600006</c:v>
                </c:pt>
                <c:pt idx="12">
                  <c:v>6.8877712810200018</c:v>
                </c:pt>
                <c:pt idx="13">
                  <c:v>6.9118313865099994</c:v>
                </c:pt>
                <c:pt idx="14">
                  <c:v>7.42263838558</c:v>
                </c:pt>
                <c:pt idx="15">
                  <c:v>5.7250266986699998</c:v>
                </c:pt>
                <c:pt idx="16">
                  <c:v>4.9978293377500007</c:v>
                </c:pt>
                <c:pt idx="17">
                  <c:v>5.6024535412500001</c:v>
                </c:pt>
                <c:pt idx="18">
                  <c:v>7.1732058251899993</c:v>
                </c:pt>
                <c:pt idx="19">
                  <c:v>6.8142918462200006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D-4DBE-9AAF-F51F1500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'2.2'!$G$31:$G$50</c:f>
              <c:numCache>
                <c:formatCode>0.0</c:formatCode>
                <c:ptCount val="20"/>
                <c:pt idx="0">
                  <c:v>2.2126802944099997</c:v>
                </c:pt>
                <c:pt idx="1">
                  <c:v>2.2775937497700003</c:v>
                </c:pt>
                <c:pt idx="2">
                  <c:v>2.3795915339600002</c:v>
                </c:pt>
                <c:pt idx="3">
                  <c:v>2.7798547028400002</c:v>
                </c:pt>
                <c:pt idx="4">
                  <c:v>3.5485184025999996</c:v>
                </c:pt>
                <c:pt idx="5">
                  <c:v>3.65544846909</c:v>
                </c:pt>
                <c:pt idx="6">
                  <c:v>4.5632461705699994</c:v>
                </c:pt>
                <c:pt idx="7">
                  <c:v>6.4785766762899994</c:v>
                </c:pt>
                <c:pt idx="8">
                  <c:v>7.6831716085200021</c:v>
                </c:pt>
                <c:pt idx="9">
                  <c:v>10.439522366219999</c:v>
                </c:pt>
                <c:pt idx="10">
                  <c:v>11.134838377360001</c:v>
                </c:pt>
                <c:pt idx="11">
                  <c:v>7.9887772754700022</c:v>
                </c:pt>
                <c:pt idx="12">
                  <c:v>8.7608626313899993</c:v>
                </c:pt>
                <c:pt idx="13">
                  <c:v>12.54252466102</c:v>
                </c:pt>
                <c:pt idx="14">
                  <c:v>13.375466908769997</c:v>
                </c:pt>
                <c:pt idx="15">
                  <c:v>8.9088973047200017</c:v>
                </c:pt>
                <c:pt idx="16">
                  <c:v>6.0528578963299999</c:v>
                </c:pt>
                <c:pt idx="17">
                  <c:v>3.99033104494</c:v>
                </c:pt>
                <c:pt idx="18">
                  <c:v>5.96909879696</c:v>
                </c:pt>
                <c:pt idx="19">
                  <c:v>7.4514841140199994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0-49E5-9EDA-6C5846948835}"/>
            </c:ext>
          </c:extLst>
        </c:ser>
        <c:ser>
          <c:idx val="1"/>
          <c:order val="1"/>
          <c:tx>
            <c:strRef>
              <c:f>'2.2'!$H$30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'2.2'!$H$31:$H$50</c:f>
              <c:numCache>
                <c:formatCode>0.0</c:formatCode>
                <c:ptCount val="20"/>
                <c:pt idx="0">
                  <c:v>2.2934335776199992</c:v>
                </c:pt>
                <c:pt idx="1">
                  <c:v>2.6193242851699994</c:v>
                </c:pt>
                <c:pt idx="2">
                  <c:v>3.7752201492800004</c:v>
                </c:pt>
                <c:pt idx="3">
                  <c:v>4.3544575121500007</c:v>
                </c:pt>
                <c:pt idx="4">
                  <c:v>4.8358842367199983</c:v>
                </c:pt>
                <c:pt idx="5">
                  <c:v>4.5401282007699999</c:v>
                </c:pt>
                <c:pt idx="6">
                  <c:v>2.8477363119299985</c:v>
                </c:pt>
                <c:pt idx="7">
                  <c:v>2.3532536409700007</c:v>
                </c:pt>
                <c:pt idx="8">
                  <c:v>3.1482890837300008</c:v>
                </c:pt>
                <c:pt idx="9">
                  <c:v>5.1516535583900023</c:v>
                </c:pt>
                <c:pt idx="10">
                  <c:v>4.8496256599200018</c:v>
                </c:pt>
                <c:pt idx="11">
                  <c:v>4.3055613524499998</c:v>
                </c:pt>
                <c:pt idx="12">
                  <c:v>5.59363224265</c:v>
                </c:pt>
                <c:pt idx="13">
                  <c:v>5.8660253995100025</c:v>
                </c:pt>
                <c:pt idx="14">
                  <c:v>9.1225757855599987</c:v>
                </c:pt>
                <c:pt idx="15">
                  <c:v>12.025074986590003</c:v>
                </c:pt>
                <c:pt idx="16">
                  <c:v>10.241749157830004</c:v>
                </c:pt>
                <c:pt idx="17">
                  <c:v>9.7600880502000003</c:v>
                </c:pt>
                <c:pt idx="18">
                  <c:v>10.150798208699998</c:v>
                </c:pt>
                <c:pt idx="19">
                  <c:v>8.6069163799099986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0-49E5-9EDA-6C5846948835}"/>
            </c:ext>
          </c:extLst>
        </c:ser>
        <c:ser>
          <c:idx val="2"/>
          <c:order val="2"/>
          <c:tx>
            <c:strRef>
              <c:f>'2.2'!$I$30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'2.2'!$I$31:$I$50</c:f>
              <c:numCache>
                <c:formatCode>0.0</c:formatCode>
                <c:ptCount val="20"/>
                <c:pt idx="0">
                  <c:v>1.1998224862299998</c:v>
                </c:pt>
                <c:pt idx="1">
                  <c:v>1.6176973292000001</c:v>
                </c:pt>
                <c:pt idx="2">
                  <c:v>2.0389837544900007</c:v>
                </c:pt>
                <c:pt idx="3">
                  <c:v>2.3912352552399994</c:v>
                </c:pt>
                <c:pt idx="4">
                  <c:v>1.5086022632800005</c:v>
                </c:pt>
                <c:pt idx="5">
                  <c:v>1.6060069524999991</c:v>
                </c:pt>
                <c:pt idx="6">
                  <c:v>2.2625672507800001</c:v>
                </c:pt>
                <c:pt idx="7">
                  <c:v>2.3281226837399998</c:v>
                </c:pt>
                <c:pt idx="8">
                  <c:v>2.2811201751799999</c:v>
                </c:pt>
                <c:pt idx="9">
                  <c:v>3.0679622389199999</c:v>
                </c:pt>
                <c:pt idx="10">
                  <c:v>3.3573591656200001</c:v>
                </c:pt>
                <c:pt idx="11">
                  <c:v>3.8939862420099995</c:v>
                </c:pt>
                <c:pt idx="12">
                  <c:v>3.5564418642799986</c:v>
                </c:pt>
                <c:pt idx="13">
                  <c:v>3.7926469594299999</c:v>
                </c:pt>
                <c:pt idx="14">
                  <c:v>4.2798578989999996</c:v>
                </c:pt>
                <c:pt idx="15">
                  <c:v>3.7743501763199991</c:v>
                </c:pt>
                <c:pt idx="16">
                  <c:v>3.4371600250300007</c:v>
                </c:pt>
                <c:pt idx="17">
                  <c:v>3.618743465160001</c:v>
                </c:pt>
                <c:pt idx="18">
                  <c:v>3.00000505598</c:v>
                </c:pt>
                <c:pt idx="19">
                  <c:v>2.7283812000700007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0-49E5-9EDA-6C584694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'2.2'!$L$31:$L$50</c:f>
              <c:numCache>
                <c:formatCode>0.0</c:formatCode>
                <c:ptCount val="20"/>
                <c:pt idx="0">
                  <c:v>2.9863200265700001</c:v>
                </c:pt>
                <c:pt idx="1">
                  <c:v>3.1140358740799998</c:v>
                </c:pt>
                <c:pt idx="2">
                  <c:v>2.7630959289799999</c:v>
                </c:pt>
                <c:pt idx="3">
                  <c:v>3.9957511915900001</c:v>
                </c:pt>
                <c:pt idx="4">
                  <c:v>4.5389305428099993</c:v>
                </c:pt>
                <c:pt idx="5">
                  <c:v>3.93847069132</c:v>
                </c:pt>
                <c:pt idx="6">
                  <c:v>5.2848164898199999</c:v>
                </c:pt>
                <c:pt idx="7">
                  <c:v>7.4226715522999998</c:v>
                </c:pt>
                <c:pt idx="8">
                  <c:v>10.514546301060001</c:v>
                </c:pt>
                <c:pt idx="9">
                  <c:v>12.5072134254</c:v>
                </c:pt>
                <c:pt idx="10">
                  <c:v>14.13633775213</c:v>
                </c:pt>
                <c:pt idx="11">
                  <c:v>13.796236379029999</c:v>
                </c:pt>
                <c:pt idx="12">
                  <c:v>10.133427378210001</c:v>
                </c:pt>
                <c:pt idx="13">
                  <c:v>13.252085885510001</c:v>
                </c:pt>
                <c:pt idx="14">
                  <c:v>14.516703644670001</c:v>
                </c:pt>
                <c:pt idx="15">
                  <c:v>11.802247988780001</c:v>
                </c:pt>
                <c:pt idx="16">
                  <c:v>7.5349755926800013</c:v>
                </c:pt>
                <c:pt idx="17">
                  <c:v>6.5966366248599995</c:v>
                </c:pt>
                <c:pt idx="18">
                  <c:v>8.2857958844599988</c:v>
                </c:pt>
                <c:pt idx="19">
                  <c:v>9.0164900687799996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39C-9B70-3F733E21E373}"/>
            </c:ext>
          </c:extLst>
        </c:ser>
        <c:ser>
          <c:idx val="1"/>
          <c:order val="1"/>
          <c:tx>
            <c:strRef>
              <c:f>'2.2'!$M$30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'2.2'!$M$31:$M$50</c:f>
              <c:numCache>
                <c:formatCode>0.0</c:formatCode>
                <c:ptCount val="20"/>
                <c:pt idx="0">
                  <c:v>4.4921687720699994</c:v>
                </c:pt>
                <c:pt idx="1">
                  <c:v>5.71780453482</c:v>
                </c:pt>
                <c:pt idx="2">
                  <c:v>4.1462917381399995</c:v>
                </c:pt>
                <c:pt idx="3">
                  <c:v>2.5374375827</c:v>
                </c:pt>
                <c:pt idx="4">
                  <c:v>2.8015490537900001</c:v>
                </c:pt>
                <c:pt idx="5">
                  <c:v>2.9935321766099996</c:v>
                </c:pt>
                <c:pt idx="6">
                  <c:v>2.9430778629200001</c:v>
                </c:pt>
                <c:pt idx="7">
                  <c:v>2.6553195667399998</c:v>
                </c:pt>
                <c:pt idx="8">
                  <c:v>3.1759799602299998</c:v>
                </c:pt>
                <c:pt idx="9">
                  <c:v>4.2992628742299992</c:v>
                </c:pt>
                <c:pt idx="10">
                  <c:v>3.6850316350499996</c:v>
                </c:pt>
                <c:pt idx="11">
                  <c:v>2.7834096752899988</c:v>
                </c:pt>
                <c:pt idx="12">
                  <c:v>4.2705421664600003</c:v>
                </c:pt>
                <c:pt idx="13">
                  <c:v>6.519034242470001</c:v>
                </c:pt>
                <c:pt idx="14">
                  <c:v>6.1754487364199999</c:v>
                </c:pt>
                <c:pt idx="15">
                  <c:v>6.0602272455000001</c:v>
                </c:pt>
                <c:pt idx="16">
                  <c:v>5.1342610318400013</c:v>
                </c:pt>
                <c:pt idx="17">
                  <c:v>5.2259043406599988</c:v>
                </c:pt>
                <c:pt idx="18">
                  <c:v>4.4976507772799996</c:v>
                </c:pt>
                <c:pt idx="19">
                  <c:v>4.0134655491300002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C-439C-9B70-3F733E21E373}"/>
            </c:ext>
          </c:extLst>
        </c:ser>
        <c:ser>
          <c:idx val="2"/>
          <c:order val="2"/>
          <c:tx>
            <c:strRef>
              <c:f>'2.2'!$N$30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'2.2'!$N$31:$N$50</c:f>
              <c:numCache>
                <c:formatCode>0.0</c:formatCode>
                <c:ptCount val="20"/>
                <c:pt idx="0">
                  <c:v>0.72090548485000006</c:v>
                </c:pt>
                <c:pt idx="1">
                  <c:v>0.98119667049000003</c:v>
                </c:pt>
                <c:pt idx="2">
                  <c:v>1.1254657616100001</c:v>
                </c:pt>
                <c:pt idx="3">
                  <c:v>1.4036400817799997</c:v>
                </c:pt>
                <c:pt idx="4">
                  <c:v>1.3696488345600002</c:v>
                </c:pt>
                <c:pt idx="5">
                  <c:v>1.9814309387200002</c:v>
                </c:pt>
                <c:pt idx="6">
                  <c:v>1.9776167628200001</c:v>
                </c:pt>
                <c:pt idx="7">
                  <c:v>2.5960456230900002</c:v>
                </c:pt>
                <c:pt idx="8">
                  <c:v>2.53371289687</c:v>
                </c:pt>
                <c:pt idx="9">
                  <c:v>2.9944885998599995</c:v>
                </c:pt>
                <c:pt idx="10">
                  <c:v>3.3163043893700004</c:v>
                </c:pt>
                <c:pt idx="11">
                  <c:v>3.6476667899999997</c:v>
                </c:pt>
                <c:pt idx="12">
                  <c:v>4.8723927849800006</c:v>
                </c:pt>
                <c:pt idx="13">
                  <c:v>6.7963301170100001</c:v>
                </c:pt>
                <c:pt idx="14">
                  <c:v>5.2176924198599997</c:v>
                </c:pt>
                <c:pt idx="15">
                  <c:v>2.4779641170699995</c:v>
                </c:pt>
                <c:pt idx="16">
                  <c:v>2.9396316251300005</c:v>
                </c:pt>
                <c:pt idx="17">
                  <c:v>4.1739026834400006</c:v>
                </c:pt>
                <c:pt idx="18">
                  <c:v>4.9984484597499996</c:v>
                </c:pt>
                <c:pt idx="19">
                  <c:v>4.0680136548100005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C-439C-9B70-3F733E21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'2.2'!$Q$31:$Q$50</c:f>
              <c:numCache>
                <c:formatCode>0.0</c:formatCode>
                <c:ptCount val="20"/>
                <c:pt idx="0">
                  <c:v>4.0974730935399997</c:v>
                </c:pt>
                <c:pt idx="1">
                  <c:v>2.6120806486299997</c:v>
                </c:pt>
                <c:pt idx="2">
                  <c:v>3.5322048002399997</c:v>
                </c:pt>
                <c:pt idx="3">
                  <c:v>5.2222493891299999</c:v>
                </c:pt>
                <c:pt idx="4">
                  <c:v>6.3714894968799989</c:v>
                </c:pt>
                <c:pt idx="5">
                  <c:v>5.5235987573400003</c:v>
                </c:pt>
                <c:pt idx="6">
                  <c:v>6.39778365004</c:v>
                </c:pt>
                <c:pt idx="7">
                  <c:v>8.1987306685499988</c:v>
                </c:pt>
                <c:pt idx="8">
                  <c:v>11.19702667088</c:v>
                </c:pt>
                <c:pt idx="9">
                  <c:v>14.738965145610001</c:v>
                </c:pt>
                <c:pt idx="10">
                  <c:v>18.481864359380001</c:v>
                </c:pt>
                <c:pt idx="11">
                  <c:v>19.700940641380001</c:v>
                </c:pt>
                <c:pt idx="12">
                  <c:v>17.391274702489998</c:v>
                </c:pt>
                <c:pt idx="13">
                  <c:v>16.8884436102</c:v>
                </c:pt>
                <c:pt idx="14">
                  <c:v>20.294677086259998</c:v>
                </c:pt>
                <c:pt idx="15">
                  <c:v>16.95978054111</c:v>
                </c:pt>
                <c:pt idx="16">
                  <c:v>9.243918604260001</c:v>
                </c:pt>
                <c:pt idx="17">
                  <c:v>9.7856214640900028</c:v>
                </c:pt>
                <c:pt idx="18">
                  <c:v>11.43419559534</c:v>
                </c:pt>
                <c:pt idx="19">
                  <c:v>12.385657054439999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C-4E95-AF6D-DD3B105B3D07}"/>
            </c:ext>
          </c:extLst>
        </c:ser>
        <c:ser>
          <c:idx val="1"/>
          <c:order val="1"/>
          <c:tx>
            <c:strRef>
              <c:f>'2.2'!$R$30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'2.2'!$R$31:$R$50</c:f>
              <c:numCache>
                <c:formatCode>0.0</c:formatCode>
                <c:ptCount val="20"/>
                <c:pt idx="0">
                  <c:v>4.14415344878</c:v>
                </c:pt>
                <c:pt idx="1">
                  <c:v>3.8148784295999998</c:v>
                </c:pt>
                <c:pt idx="2">
                  <c:v>3.4308018882700004</c:v>
                </c:pt>
                <c:pt idx="3">
                  <c:v>3.5467947631699994</c:v>
                </c:pt>
                <c:pt idx="4">
                  <c:v>4.4169357991399991</c:v>
                </c:pt>
                <c:pt idx="5">
                  <c:v>4.889326349790001</c:v>
                </c:pt>
                <c:pt idx="6">
                  <c:v>4.5982113991199993</c:v>
                </c:pt>
                <c:pt idx="7">
                  <c:v>3.8842874368400002</c:v>
                </c:pt>
                <c:pt idx="8">
                  <c:v>4.60701859025</c:v>
                </c:pt>
                <c:pt idx="9">
                  <c:v>7.289915238929999</c:v>
                </c:pt>
                <c:pt idx="10">
                  <c:v>8.1041306113799987</c:v>
                </c:pt>
                <c:pt idx="11">
                  <c:v>11.843652085970001</c:v>
                </c:pt>
                <c:pt idx="12">
                  <c:v>15.093673554610003</c:v>
                </c:pt>
                <c:pt idx="13">
                  <c:v>10.455659593779998</c:v>
                </c:pt>
                <c:pt idx="14">
                  <c:v>9.4914795583</c:v>
                </c:pt>
                <c:pt idx="15">
                  <c:v>13.241266594619999</c:v>
                </c:pt>
                <c:pt idx="16">
                  <c:v>12.08955306383</c:v>
                </c:pt>
                <c:pt idx="17">
                  <c:v>13.546109881700001</c:v>
                </c:pt>
                <c:pt idx="18">
                  <c:v>11.482758174399997</c:v>
                </c:pt>
                <c:pt idx="19">
                  <c:v>11.848624418459998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C-4E95-AF6D-DD3B105B3D07}"/>
            </c:ext>
          </c:extLst>
        </c:ser>
        <c:ser>
          <c:idx val="2"/>
          <c:order val="2"/>
          <c:tx>
            <c:strRef>
              <c:f>'2.2'!$S$30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'2.2'!$S$31:$S$50</c:f>
              <c:numCache>
                <c:formatCode>0.0</c:formatCode>
                <c:ptCount val="20"/>
                <c:pt idx="0">
                  <c:v>1.4586476124900005</c:v>
                </c:pt>
                <c:pt idx="1">
                  <c:v>0.90647364236000005</c:v>
                </c:pt>
                <c:pt idx="2">
                  <c:v>1.1767884905300001</c:v>
                </c:pt>
                <c:pt idx="3">
                  <c:v>1.7432277269800001</c:v>
                </c:pt>
                <c:pt idx="4">
                  <c:v>2.1933380771600004</c:v>
                </c:pt>
                <c:pt idx="5">
                  <c:v>1.9805478393600002</c:v>
                </c:pt>
                <c:pt idx="6">
                  <c:v>2.17613825293</c:v>
                </c:pt>
                <c:pt idx="7">
                  <c:v>3.2623909573100005</c:v>
                </c:pt>
                <c:pt idx="8">
                  <c:v>3.1969808578300007</c:v>
                </c:pt>
                <c:pt idx="9">
                  <c:v>3.7278097334399996</c:v>
                </c:pt>
                <c:pt idx="10">
                  <c:v>4.5558993261899996</c:v>
                </c:pt>
                <c:pt idx="11">
                  <c:v>5.6678091117299996</c:v>
                </c:pt>
                <c:pt idx="12">
                  <c:v>7.5482140276500003</c:v>
                </c:pt>
                <c:pt idx="13">
                  <c:v>7.5265148678100005</c:v>
                </c:pt>
                <c:pt idx="14">
                  <c:v>8.5767528024399979</c:v>
                </c:pt>
                <c:pt idx="15">
                  <c:v>7.6582963031399984</c:v>
                </c:pt>
                <c:pt idx="16">
                  <c:v>5.4887801308600013</c:v>
                </c:pt>
                <c:pt idx="17">
                  <c:v>4.8696293216299997</c:v>
                </c:pt>
                <c:pt idx="18">
                  <c:v>6.1628099255500004</c:v>
                </c:pt>
                <c:pt idx="19">
                  <c:v>6.5761736737299996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C-4E95-AF6D-DD3B105B3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'2.2'!$V$31:$V$50</c:f>
              <c:numCache>
                <c:formatCode>0.0</c:formatCode>
                <c:ptCount val="20"/>
                <c:pt idx="0">
                  <c:v>8.0130673512600001</c:v>
                </c:pt>
                <c:pt idx="1">
                  <c:v>6.3490692818999985</c:v>
                </c:pt>
                <c:pt idx="2">
                  <c:v>6.8176618336600008</c:v>
                </c:pt>
                <c:pt idx="3">
                  <c:v>10.130202737600001</c:v>
                </c:pt>
                <c:pt idx="4">
                  <c:v>11.584669728320005</c:v>
                </c:pt>
                <c:pt idx="5">
                  <c:v>12.314616141779997</c:v>
                </c:pt>
                <c:pt idx="6">
                  <c:v>14.646082027330001</c:v>
                </c:pt>
                <c:pt idx="7">
                  <c:v>22.438082827679999</c:v>
                </c:pt>
                <c:pt idx="8">
                  <c:v>35.625365018359986</c:v>
                </c:pt>
                <c:pt idx="9">
                  <c:v>48.898119501340013</c:v>
                </c:pt>
                <c:pt idx="10">
                  <c:v>46.380440554869992</c:v>
                </c:pt>
                <c:pt idx="11">
                  <c:v>39.905264183989999</c:v>
                </c:pt>
                <c:pt idx="12">
                  <c:v>41.229480967280004</c:v>
                </c:pt>
                <c:pt idx="13">
                  <c:v>46.003184665970011</c:v>
                </c:pt>
                <c:pt idx="14">
                  <c:v>60.108606157370033</c:v>
                </c:pt>
                <c:pt idx="15">
                  <c:v>48.938297236050033</c:v>
                </c:pt>
                <c:pt idx="16">
                  <c:v>23.57684673975</c:v>
                </c:pt>
                <c:pt idx="17">
                  <c:v>20.104650069990001</c:v>
                </c:pt>
                <c:pt idx="18">
                  <c:v>22.179303195929997</c:v>
                </c:pt>
                <c:pt idx="19">
                  <c:v>29.454849991300001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FAE-86B3-3DA40834D585}"/>
            </c:ext>
          </c:extLst>
        </c:ser>
        <c:ser>
          <c:idx val="1"/>
          <c:order val="1"/>
          <c:tx>
            <c:strRef>
              <c:f>'2.2'!$W$30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'2.2'!$W$31:$W$50</c:f>
              <c:numCache>
                <c:formatCode>0.0</c:formatCode>
                <c:ptCount val="20"/>
                <c:pt idx="0">
                  <c:v>19.948496417159983</c:v>
                </c:pt>
                <c:pt idx="1">
                  <c:v>17.178871507800004</c:v>
                </c:pt>
                <c:pt idx="2">
                  <c:v>14.43996837328001</c:v>
                </c:pt>
                <c:pt idx="3">
                  <c:v>16.88685036116</c:v>
                </c:pt>
                <c:pt idx="4">
                  <c:v>20.951203805540004</c:v>
                </c:pt>
                <c:pt idx="5">
                  <c:v>19.045699569140002</c:v>
                </c:pt>
                <c:pt idx="6">
                  <c:v>20.941020970350014</c:v>
                </c:pt>
                <c:pt idx="7">
                  <c:v>21.929046841030004</c:v>
                </c:pt>
                <c:pt idx="8">
                  <c:v>23.962539547689996</c:v>
                </c:pt>
                <c:pt idx="9">
                  <c:v>26.136962552319986</c:v>
                </c:pt>
                <c:pt idx="10">
                  <c:v>28.404271283439986</c:v>
                </c:pt>
                <c:pt idx="11">
                  <c:v>33.804211199310018</c:v>
                </c:pt>
                <c:pt idx="12">
                  <c:v>34.257461781260027</c:v>
                </c:pt>
                <c:pt idx="13">
                  <c:v>39.526964077060008</c:v>
                </c:pt>
                <c:pt idx="14">
                  <c:v>56.837370863169987</c:v>
                </c:pt>
                <c:pt idx="15">
                  <c:v>57.170885153729969</c:v>
                </c:pt>
                <c:pt idx="16">
                  <c:v>57.829807400390003</c:v>
                </c:pt>
                <c:pt idx="17">
                  <c:v>50.871771000349973</c:v>
                </c:pt>
                <c:pt idx="18">
                  <c:v>60.680144108490019</c:v>
                </c:pt>
                <c:pt idx="19">
                  <c:v>48.12702387649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FAE-86B3-3DA40834D585}"/>
            </c:ext>
          </c:extLst>
        </c:ser>
        <c:ser>
          <c:idx val="2"/>
          <c:order val="2"/>
          <c:tx>
            <c:strRef>
              <c:f>'2.2'!$X$30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'2.2'!$X$31:$X$50</c:f>
              <c:numCache>
                <c:formatCode>0.0</c:formatCode>
                <c:ptCount val="20"/>
                <c:pt idx="0">
                  <c:v>6.7079864938700045</c:v>
                </c:pt>
                <c:pt idx="1">
                  <c:v>7.6043506493100033</c:v>
                </c:pt>
                <c:pt idx="2">
                  <c:v>7.9741582993799991</c:v>
                </c:pt>
                <c:pt idx="3">
                  <c:v>7.9268065535300014</c:v>
                </c:pt>
                <c:pt idx="4">
                  <c:v>8.1716035893499939</c:v>
                </c:pt>
                <c:pt idx="5">
                  <c:v>8.3783229635400005</c:v>
                </c:pt>
                <c:pt idx="6">
                  <c:v>9.4031293357799939</c:v>
                </c:pt>
                <c:pt idx="7">
                  <c:v>11.95288248001</c:v>
                </c:pt>
                <c:pt idx="8">
                  <c:v>14.299765398859996</c:v>
                </c:pt>
                <c:pt idx="9">
                  <c:v>16.442601287159992</c:v>
                </c:pt>
                <c:pt idx="10">
                  <c:v>20.359199074120003</c:v>
                </c:pt>
                <c:pt idx="11">
                  <c:v>22.170422492119982</c:v>
                </c:pt>
                <c:pt idx="12">
                  <c:v>23.12755943356002</c:v>
                </c:pt>
                <c:pt idx="13">
                  <c:v>23.738945102690007</c:v>
                </c:pt>
                <c:pt idx="14">
                  <c:v>24.979683196290008</c:v>
                </c:pt>
                <c:pt idx="15">
                  <c:v>24.055145787109986</c:v>
                </c:pt>
                <c:pt idx="16">
                  <c:v>24.239485675079994</c:v>
                </c:pt>
                <c:pt idx="17">
                  <c:v>23.392623460569993</c:v>
                </c:pt>
                <c:pt idx="18">
                  <c:v>25.854446443490001</c:v>
                </c:pt>
                <c:pt idx="19">
                  <c:v>24.717015885039984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B-4FAE-86B3-3DA40834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'1.1'!$H$55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3E-4E72-92F1-24CB20F0A5E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3E-4E72-92F1-24CB20F0A5E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3E-4E72-92F1-24CB20F0A5E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'1.1'!$H$59:$H$75</c:f>
              <c:numCache>
                <c:formatCode>_-* #\ ##0_-;\-* #\ ##0_-;_-* "-"??_-;_-@_-</c:formatCode>
                <c:ptCount val="17"/>
                <c:pt idx="0">
                  <c:v>40.901602707689293</c:v>
                </c:pt>
                <c:pt idx="1">
                  <c:v>47.269767950915984</c:v>
                </c:pt>
                <c:pt idx="2">
                  <c:v>50.896828139477165</c:v>
                </c:pt>
                <c:pt idx="3">
                  <c:v>61.490664573329077</c:v>
                </c:pt>
                <c:pt idx="4">
                  <c:v>79.30767641235586</c:v>
                </c:pt>
                <c:pt idx="5">
                  <c:v>108.87697966953912</c:v>
                </c:pt>
                <c:pt idx="6">
                  <c:v>140.04152433190296</c:v>
                </c:pt>
                <c:pt idx="7">
                  <c:v>139.9320572260099</c:v>
                </c:pt>
                <c:pt idx="8">
                  <c:v>120.89641012679365</c:v>
                </c:pt>
                <c:pt idx="9">
                  <c:v>115.6817374594069</c:v>
                </c:pt>
                <c:pt idx="10">
                  <c:v>134.91964581175395</c:v>
                </c:pt>
                <c:pt idx="11">
                  <c:v>170.30666669796577</c:v>
                </c:pt>
                <c:pt idx="12">
                  <c:v>134.40810481580689</c:v>
                </c:pt>
                <c:pt idx="13">
                  <c:v>75.550222177347237</c:v>
                </c:pt>
                <c:pt idx="14">
                  <c:v>76.404691131170225</c:v>
                </c:pt>
                <c:pt idx="15">
                  <c:v>88.56464060413073</c:v>
                </c:pt>
                <c:pt idx="16">
                  <c:v>95.118219003729806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3E-4E72-92F1-24CB20F0A5E6}"/>
            </c:ext>
          </c:extLst>
        </c:ser>
        <c:ser>
          <c:idx val="1"/>
          <c:order val="1"/>
          <c:tx>
            <c:strRef>
              <c:f>'1.1'!$I$55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'1.1'!$I$59:$I$75</c:f>
              <c:numCache>
                <c:formatCode>_-* #\ ##0_-;\-* #\ ##0_-;_-* "-"??_-;_-@_-</c:formatCode>
                <c:ptCount val="17"/>
                <c:pt idx="0">
                  <c:v>35.807438318222431</c:v>
                </c:pt>
                <c:pt idx="1">
                  <c:v>46.822683793922877</c:v>
                </c:pt>
                <c:pt idx="2">
                  <c:v>46.352077070337565</c:v>
                </c:pt>
                <c:pt idx="3">
                  <c:v>43.117567198022286</c:v>
                </c:pt>
                <c:pt idx="4">
                  <c:v>43.614012424998712</c:v>
                </c:pt>
                <c:pt idx="5">
                  <c:v>47.884358087948812</c:v>
                </c:pt>
                <c:pt idx="6">
                  <c:v>58.490736423278506</c:v>
                </c:pt>
                <c:pt idx="7">
                  <c:v>59.986963340220491</c:v>
                </c:pt>
                <c:pt idx="8">
                  <c:v>68.526428498673198</c:v>
                </c:pt>
                <c:pt idx="9">
                  <c:v>74.250717556158136</c:v>
                </c:pt>
                <c:pt idx="10">
                  <c:v>75.618632132732316</c:v>
                </c:pt>
                <c:pt idx="11">
                  <c:v>100.31599054090982</c:v>
                </c:pt>
                <c:pt idx="12">
                  <c:v>108.53312986669381</c:v>
                </c:pt>
                <c:pt idx="13">
                  <c:v>102.33088844853788</c:v>
                </c:pt>
                <c:pt idx="14">
                  <c:v>94.038583724062107</c:v>
                </c:pt>
                <c:pt idx="15">
                  <c:v>102.19219990872685</c:v>
                </c:pt>
                <c:pt idx="16">
                  <c:v>86.704242932937433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3E-4E72-92F1-24CB20F0A5E6}"/>
            </c:ext>
          </c:extLst>
        </c:ser>
        <c:ser>
          <c:idx val="2"/>
          <c:order val="2"/>
          <c:tx>
            <c:strRef>
              <c:f>'1.1'!$J$55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'1.1'!$J$59:$J$75</c:f>
              <c:numCache>
                <c:formatCode>_-* #\ ##0_-;\-* #\ ##0_-;_-* "-"??_-;_-@_-</c:formatCode>
                <c:ptCount val="17"/>
                <c:pt idx="0">
                  <c:v>18.671197049415962</c:v>
                </c:pt>
                <c:pt idx="1">
                  <c:v>18.442312303988601</c:v>
                </c:pt>
                <c:pt idx="2">
                  <c:v>18.66686708800631</c:v>
                </c:pt>
                <c:pt idx="3">
                  <c:v>23.135407085780475</c:v>
                </c:pt>
                <c:pt idx="4">
                  <c:v>29.73814196231034</c:v>
                </c:pt>
                <c:pt idx="5">
                  <c:v>32.688921845003058</c:v>
                </c:pt>
                <c:pt idx="6">
                  <c:v>38.694400296626227</c:v>
                </c:pt>
                <c:pt idx="7">
                  <c:v>44.566485362085025</c:v>
                </c:pt>
                <c:pt idx="8">
                  <c:v>48.432756418642001</c:v>
                </c:pt>
                <c:pt idx="9">
                  <c:v>49.979918684732162</c:v>
                </c:pt>
                <c:pt idx="10">
                  <c:v>52.994303906630087</c:v>
                </c:pt>
                <c:pt idx="11">
                  <c:v>54.852948064934893</c:v>
                </c:pt>
                <c:pt idx="12">
                  <c:v>47.478773975546261</c:v>
                </c:pt>
                <c:pt idx="13">
                  <c:v>44.666507078876776</c:v>
                </c:pt>
                <c:pt idx="14">
                  <c:v>45.26904493137674</c:v>
                </c:pt>
                <c:pt idx="15">
                  <c:v>51.280194702013468</c:v>
                </c:pt>
                <c:pt idx="16">
                  <c:v>48.797042331600693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3E-4E72-92F1-24CB20F0A5E6}"/>
            </c:ext>
          </c:extLst>
        </c:ser>
        <c:ser>
          <c:idx val="3"/>
          <c:order val="3"/>
          <c:tx>
            <c:strRef>
              <c:f>'1.1'!$K$55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'1.1'!$K$59:$K$75</c:f>
              <c:numCache>
                <c:formatCode>_-* #\ ##0_-;\-* #\ ##0_-;_-* "-"??_-;_-@_-</c:formatCode>
                <c:ptCount val="17"/>
                <c:pt idx="0">
                  <c:v>67.359099499999999</c:v>
                </c:pt>
                <c:pt idx="1">
                  <c:v>77.721870699999997</c:v>
                </c:pt>
                <c:pt idx="2">
                  <c:v>71.77327489999999</c:v>
                </c:pt>
                <c:pt idx="3">
                  <c:v>77.8055466</c:v>
                </c:pt>
                <c:pt idx="4">
                  <c:v>79.343227100000007</c:v>
                </c:pt>
                <c:pt idx="5">
                  <c:v>81.889365199999986</c:v>
                </c:pt>
                <c:pt idx="6">
                  <c:v>87.052276899999995</c:v>
                </c:pt>
                <c:pt idx="7">
                  <c:v>96.619583700000007</c:v>
                </c:pt>
                <c:pt idx="8">
                  <c:v>107.24859639999998</c:v>
                </c:pt>
                <c:pt idx="9">
                  <c:v>118.78391690000001</c:v>
                </c:pt>
                <c:pt idx="10">
                  <c:v>113.92528120000001</c:v>
                </c:pt>
                <c:pt idx="11">
                  <c:v>125.94961670000001</c:v>
                </c:pt>
                <c:pt idx="12">
                  <c:v>141.79261600000001</c:v>
                </c:pt>
                <c:pt idx="13">
                  <c:v>151.25885970000002</c:v>
                </c:pt>
                <c:pt idx="14">
                  <c:v>151.00239850000003</c:v>
                </c:pt>
                <c:pt idx="15">
                  <c:v>162.35198127923204</c:v>
                </c:pt>
                <c:pt idx="16">
                  <c:v>168.91270657269655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3E-4E72-92F1-24CB20F0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'2.3'!$B$31:$B$50</c:f>
              <c:numCache>
                <c:formatCode>0.0</c:formatCode>
                <c:ptCount val="20"/>
                <c:pt idx="0">
                  <c:v>9.7856248515299988</c:v>
                </c:pt>
                <c:pt idx="1">
                  <c:v>4.4004518267600012</c:v>
                </c:pt>
                <c:pt idx="2">
                  <c:v>2.8170861182600002</c:v>
                </c:pt>
                <c:pt idx="3">
                  <c:v>6.3185728552199985</c:v>
                </c:pt>
                <c:pt idx="4">
                  <c:v>7.1946590424099996</c:v>
                </c:pt>
                <c:pt idx="5">
                  <c:v>5.7379602297399996</c:v>
                </c:pt>
                <c:pt idx="6">
                  <c:v>5.6566090560799989</c:v>
                </c:pt>
                <c:pt idx="7">
                  <c:v>9.2152541431699984</c:v>
                </c:pt>
                <c:pt idx="8">
                  <c:v>14.924949336239996</c:v>
                </c:pt>
                <c:pt idx="9">
                  <c:v>19.572233877429998</c:v>
                </c:pt>
                <c:pt idx="10">
                  <c:v>18.007913224150002</c:v>
                </c:pt>
                <c:pt idx="11">
                  <c:v>19.863542642660004</c:v>
                </c:pt>
                <c:pt idx="12">
                  <c:v>23.075849294569998</c:v>
                </c:pt>
                <c:pt idx="13">
                  <c:v>23.374236815489997</c:v>
                </c:pt>
                <c:pt idx="14">
                  <c:v>28.739934181020001</c:v>
                </c:pt>
                <c:pt idx="15">
                  <c:v>23.909635422550004</c:v>
                </c:pt>
                <c:pt idx="16">
                  <c:v>16.77357471925999</c:v>
                </c:pt>
                <c:pt idx="17">
                  <c:v>13.791593551799998</c:v>
                </c:pt>
                <c:pt idx="18">
                  <c:v>15.878900018090004</c:v>
                </c:pt>
                <c:pt idx="19">
                  <c:v>16.969247167660008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883-B2B6-41B960EDDBBD}"/>
            </c:ext>
          </c:extLst>
        </c:ser>
        <c:ser>
          <c:idx val="1"/>
          <c:order val="1"/>
          <c:tx>
            <c:strRef>
              <c:f>'2.3'!$C$30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'2.3'!$C$31:$C$50</c:f>
              <c:numCache>
                <c:formatCode>0.0</c:formatCode>
                <c:ptCount val="20"/>
                <c:pt idx="0">
                  <c:v>12.49309264052</c:v>
                </c:pt>
                <c:pt idx="1">
                  <c:v>13.690577303800001</c:v>
                </c:pt>
                <c:pt idx="2">
                  <c:v>9.2694914440600034</c:v>
                </c:pt>
                <c:pt idx="3">
                  <c:v>7.2758103667599983</c:v>
                </c:pt>
                <c:pt idx="4">
                  <c:v>8.1377460336499983</c:v>
                </c:pt>
                <c:pt idx="5">
                  <c:v>7.801958889119998</c:v>
                </c:pt>
                <c:pt idx="6">
                  <c:v>7.2935763005400025</c:v>
                </c:pt>
                <c:pt idx="7">
                  <c:v>9.1320207272300014</c:v>
                </c:pt>
                <c:pt idx="8">
                  <c:v>9.7222312422199977</c:v>
                </c:pt>
                <c:pt idx="9">
                  <c:v>9.6155334325600013</c:v>
                </c:pt>
                <c:pt idx="10">
                  <c:v>8.5527079443599998</c:v>
                </c:pt>
                <c:pt idx="11">
                  <c:v>10.911962018950003</c:v>
                </c:pt>
                <c:pt idx="12">
                  <c:v>10.860383771870001</c:v>
                </c:pt>
                <c:pt idx="13">
                  <c:v>15.298406521090007</c:v>
                </c:pt>
                <c:pt idx="14">
                  <c:v>17.164274918220002</c:v>
                </c:pt>
                <c:pt idx="15">
                  <c:v>9.7327464183399979</c:v>
                </c:pt>
                <c:pt idx="16">
                  <c:v>8.6959698618900028</c:v>
                </c:pt>
                <c:pt idx="17">
                  <c:v>9.6396892559400005</c:v>
                </c:pt>
                <c:pt idx="18">
                  <c:v>10.032718486079997</c:v>
                </c:pt>
                <c:pt idx="19">
                  <c:v>10.328318534119997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C-4883-B2B6-41B960EDDBBD}"/>
            </c:ext>
          </c:extLst>
        </c:ser>
        <c:ser>
          <c:idx val="2"/>
          <c:order val="2"/>
          <c:tx>
            <c:strRef>
              <c:f>'2.3'!$D$30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'2.3'!$D$31:$D$50</c:f>
              <c:numCache>
                <c:formatCode>0.0</c:formatCode>
                <c:ptCount val="20"/>
                <c:pt idx="0">
                  <c:v>2.3763458258500005</c:v>
                </c:pt>
                <c:pt idx="1">
                  <c:v>2.3085977968200004</c:v>
                </c:pt>
                <c:pt idx="2">
                  <c:v>2.7863639231599993</c:v>
                </c:pt>
                <c:pt idx="3">
                  <c:v>4.1157895945899989</c:v>
                </c:pt>
                <c:pt idx="4">
                  <c:v>4.2039161889399983</c:v>
                </c:pt>
                <c:pt idx="5">
                  <c:v>5.0885842885799999</c:v>
                </c:pt>
                <c:pt idx="6">
                  <c:v>6.1407495334799993</c:v>
                </c:pt>
                <c:pt idx="7">
                  <c:v>4.3009589816700009</c:v>
                </c:pt>
                <c:pt idx="8">
                  <c:v>3.4699809473199994</c:v>
                </c:pt>
                <c:pt idx="9">
                  <c:v>3.7003001752099984</c:v>
                </c:pt>
                <c:pt idx="10">
                  <c:v>4.1051531847099998</c:v>
                </c:pt>
                <c:pt idx="11">
                  <c:v>4.4648130895999989</c:v>
                </c:pt>
                <c:pt idx="12">
                  <c:v>4.6462056271599987</c:v>
                </c:pt>
                <c:pt idx="13">
                  <c:v>5.7021082479900018</c:v>
                </c:pt>
                <c:pt idx="14">
                  <c:v>5.288384476790001</c:v>
                </c:pt>
                <c:pt idx="15">
                  <c:v>6.0069117408200006</c:v>
                </c:pt>
                <c:pt idx="16">
                  <c:v>4.2696993822799989</c:v>
                </c:pt>
                <c:pt idx="17">
                  <c:v>3.7264639587900006</c:v>
                </c:pt>
                <c:pt idx="18">
                  <c:v>3.4035069805100009</c:v>
                </c:pt>
                <c:pt idx="19">
                  <c:v>3.26232801977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883-B2B6-41B960ED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'2.3'!$G$30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'2.3'!$G$31:$G$50</c:f>
              <c:numCache>
                <c:formatCode>0.0</c:formatCode>
                <c:ptCount val="20"/>
                <c:pt idx="0">
                  <c:v>7.5649870761700004</c:v>
                </c:pt>
                <c:pt idx="1">
                  <c:v>5.5175953064399996</c:v>
                </c:pt>
                <c:pt idx="2">
                  <c:v>3.9539819772699993</c:v>
                </c:pt>
                <c:pt idx="3">
                  <c:v>5.5122586945700007</c:v>
                </c:pt>
                <c:pt idx="4">
                  <c:v>6.8775598051099998</c:v>
                </c:pt>
                <c:pt idx="5">
                  <c:v>4.7595940738999998</c:v>
                </c:pt>
                <c:pt idx="6">
                  <c:v>3.9444560814400007</c:v>
                </c:pt>
                <c:pt idx="7">
                  <c:v>6.3507372879799986</c:v>
                </c:pt>
                <c:pt idx="8">
                  <c:v>8.4380431867000016</c:v>
                </c:pt>
                <c:pt idx="9">
                  <c:v>10.324302517880003</c:v>
                </c:pt>
                <c:pt idx="10">
                  <c:v>11.81234928556</c:v>
                </c:pt>
                <c:pt idx="11">
                  <c:v>16.498372643589999</c:v>
                </c:pt>
                <c:pt idx="12">
                  <c:v>18.115784714440004</c:v>
                </c:pt>
                <c:pt idx="13">
                  <c:v>18.205400706140001</c:v>
                </c:pt>
                <c:pt idx="14">
                  <c:v>17.143231853560003</c:v>
                </c:pt>
                <c:pt idx="15">
                  <c:v>13.185165334229998</c:v>
                </c:pt>
                <c:pt idx="16">
                  <c:v>9.8538719362999974</c:v>
                </c:pt>
                <c:pt idx="17">
                  <c:v>10.291543162170001</c:v>
                </c:pt>
                <c:pt idx="18">
                  <c:v>11.188985161530001</c:v>
                </c:pt>
                <c:pt idx="19">
                  <c:v>11.45109767632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21D-867F-8500D7452B96}"/>
            </c:ext>
          </c:extLst>
        </c:ser>
        <c:ser>
          <c:idx val="1"/>
          <c:order val="1"/>
          <c:tx>
            <c:strRef>
              <c:f>'2.3'!$H$30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'2.3'!$H$31:$H$50</c:f>
              <c:numCache>
                <c:formatCode>0.0</c:formatCode>
                <c:ptCount val="20"/>
                <c:pt idx="0">
                  <c:v>29.279175641929999</c:v>
                </c:pt>
                <c:pt idx="1">
                  <c:v>26.418718935520001</c:v>
                </c:pt>
                <c:pt idx="2">
                  <c:v>17.745141438979996</c:v>
                </c:pt>
                <c:pt idx="3">
                  <c:v>16.31625543701</c:v>
                </c:pt>
                <c:pt idx="4">
                  <c:v>15.876257654430004</c:v>
                </c:pt>
                <c:pt idx="5">
                  <c:v>14.758747663670002</c:v>
                </c:pt>
                <c:pt idx="6">
                  <c:v>14.778506012310004</c:v>
                </c:pt>
                <c:pt idx="7">
                  <c:v>13.38802396819</c:v>
                </c:pt>
                <c:pt idx="8">
                  <c:v>13.046786320760006</c:v>
                </c:pt>
                <c:pt idx="9">
                  <c:v>15.414569072130002</c:v>
                </c:pt>
                <c:pt idx="10">
                  <c:v>15.02057620679</c:v>
                </c:pt>
                <c:pt idx="11">
                  <c:v>14.529428027040002</c:v>
                </c:pt>
                <c:pt idx="12">
                  <c:v>14.402733426499998</c:v>
                </c:pt>
                <c:pt idx="13">
                  <c:v>16.639790006969996</c:v>
                </c:pt>
                <c:pt idx="14">
                  <c:v>22.949453588460003</c:v>
                </c:pt>
                <c:pt idx="15">
                  <c:v>26.641241886969993</c:v>
                </c:pt>
                <c:pt idx="16">
                  <c:v>19.161261184849995</c:v>
                </c:pt>
                <c:pt idx="17">
                  <c:v>15.7767746453</c:v>
                </c:pt>
                <c:pt idx="18">
                  <c:v>17.47757778966</c:v>
                </c:pt>
                <c:pt idx="19">
                  <c:v>16.768639794109998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E-421D-867F-8500D7452B96}"/>
            </c:ext>
          </c:extLst>
        </c:ser>
        <c:ser>
          <c:idx val="2"/>
          <c:order val="2"/>
          <c:tx>
            <c:strRef>
              <c:f>'2.3'!$I$30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'2.3'!$I$31:$I$50</c:f>
              <c:numCache>
                <c:formatCode>0.0</c:formatCode>
                <c:ptCount val="20"/>
                <c:pt idx="0">
                  <c:v>2.9245908332000004</c:v>
                </c:pt>
                <c:pt idx="1">
                  <c:v>3.4165321230700005</c:v>
                </c:pt>
                <c:pt idx="2">
                  <c:v>4.5279043799499998</c:v>
                </c:pt>
                <c:pt idx="3">
                  <c:v>4.5147971082899989</c:v>
                </c:pt>
                <c:pt idx="4">
                  <c:v>4.6792986274300006</c:v>
                </c:pt>
                <c:pt idx="5">
                  <c:v>4.9677117302800005</c:v>
                </c:pt>
                <c:pt idx="6">
                  <c:v>5.1667215655700005</c:v>
                </c:pt>
                <c:pt idx="7">
                  <c:v>5.789255472869999</c:v>
                </c:pt>
                <c:pt idx="8">
                  <c:v>6.3645388220399983</c:v>
                </c:pt>
                <c:pt idx="9">
                  <c:v>6.1185420828699986</c:v>
                </c:pt>
                <c:pt idx="10">
                  <c:v>5.7566469997</c:v>
                </c:pt>
                <c:pt idx="11">
                  <c:v>4.3102705999999991</c:v>
                </c:pt>
                <c:pt idx="12">
                  <c:v>3.8647281980200008</c:v>
                </c:pt>
                <c:pt idx="13">
                  <c:v>3.7705329873400002</c:v>
                </c:pt>
                <c:pt idx="14">
                  <c:v>3.9716865088700004</c:v>
                </c:pt>
                <c:pt idx="15">
                  <c:v>3.724511284810001</c:v>
                </c:pt>
                <c:pt idx="16">
                  <c:v>3.6228603445999994</c:v>
                </c:pt>
                <c:pt idx="17">
                  <c:v>3.6847121639599996</c:v>
                </c:pt>
                <c:pt idx="18">
                  <c:v>3.9172731810199997</c:v>
                </c:pt>
                <c:pt idx="19">
                  <c:v>3.8976002883100005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E-421D-867F-8500D745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'2.3'!$L$30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'2.3'!$L$31:$L$50</c:f>
              <c:numCache>
                <c:formatCode>0.0</c:formatCode>
                <c:ptCount val="20"/>
                <c:pt idx="0">
                  <c:v>2.5834449093699998</c:v>
                </c:pt>
                <c:pt idx="1">
                  <c:v>1.7395680016099999</c:v>
                </c:pt>
                <c:pt idx="2">
                  <c:v>1.0960466599900001</c:v>
                </c:pt>
                <c:pt idx="3">
                  <c:v>1.7099600568900002</c:v>
                </c:pt>
                <c:pt idx="4">
                  <c:v>2.8437534546199998</c:v>
                </c:pt>
                <c:pt idx="5">
                  <c:v>2.5778038076100001</c:v>
                </c:pt>
                <c:pt idx="6">
                  <c:v>1.7865083957500003</c:v>
                </c:pt>
                <c:pt idx="7">
                  <c:v>2.28768756833</c:v>
                </c:pt>
                <c:pt idx="8">
                  <c:v>2.9837756786100003</c:v>
                </c:pt>
                <c:pt idx="9">
                  <c:v>3.991551982729999</c:v>
                </c:pt>
                <c:pt idx="10">
                  <c:v>5.9323043789500005</c:v>
                </c:pt>
                <c:pt idx="11">
                  <c:v>6.1756706448199985</c:v>
                </c:pt>
                <c:pt idx="12">
                  <c:v>4.9631974719500001</c:v>
                </c:pt>
                <c:pt idx="13">
                  <c:v>4.6852870193099996</c:v>
                </c:pt>
                <c:pt idx="14">
                  <c:v>5.1446077709900004</c:v>
                </c:pt>
                <c:pt idx="15">
                  <c:v>4.7976220434499997</c:v>
                </c:pt>
                <c:pt idx="16">
                  <c:v>4.8039308725000014</c:v>
                </c:pt>
                <c:pt idx="17">
                  <c:v>3.8262191154000003</c:v>
                </c:pt>
                <c:pt idx="18">
                  <c:v>3.9643461433999998</c:v>
                </c:pt>
                <c:pt idx="19">
                  <c:v>4.2715706048300008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1-4F7F-AC5D-4DC16DC595AE}"/>
            </c:ext>
          </c:extLst>
        </c:ser>
        <c:ser>
          <c:idx val="1"/>
          <c:order val="1"/>
          <c:tx>
            <c:strRef>
              <c:f>'2.3'!$M$30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'2.3'!$M$31:$M$50</c:f>
              <c:numCache>
                <c:formatCode>0.0</c:formatCode>
                <c:ptCount val="20"/>
                <c:pt idx="0">
                  <c:v>13.734745719009997</c:v>
                </c:pt>
                <c:pt idx="1">
                  <c:v>12.007596377910001</c:v>
                </c:pt>
                <c:pt idx="2">
                  <c:v>7.3080150395700008</c:v>
                </c:pt>
                <c:pt idx="3">
                  <c:v>7.4604588752899987</c:v>
                </c:pt>
                <c:pt idx="4">
                  <c:v>7.6805020634599996</c:v>
                </c:pt>
                <c:pt idx="5">
                  <c:v>7.1813438771100007</c:v>
                </c:pt>
                <c:pt idx="6">
                  <c:v>6.9848945670100004</c:v>
                </c:pt>
                <c:pt idx="7">
                  <c:v>6.2857237371499997</c:v>
                </c:pt>
                <c:pt idx="8">
                  <c:v>6.4403984312099993</c:v>
                </c:pt>
                <c:pt idx="9">
                  <c:v>5.9513979967599999</c:v>
                </c:pt>
                <c:pt idx="10">
                  <c:v>6.4799734010600014</c:v>
                </c:pt>
                <c:pt idx="11">
                  <c:v>6.6228067568700002</c:v>
                </c:pt>
                <c:pt idx="12">
                  <c:v>5.7714154087000011</c:v>
                </c:pt>
                <c:pt idx="13">
                  <c:v>6.3376463790899997</c:v>
                </c:pt>
                <c:pt idx="14">
                  <c:v>8.3003251131599995</c:v>
                </c:pt>
                <c:pt idx="15">
                  <c:v>7.4264681582299996</c:v>
                </c:pt>
                <c:pt idx="16">
                  <c:v>6.5292005426900008</c:v>
                </c:pt>
                <c:pt idx="17">
                  <c:v>7.6969393321999986</c:v>
                </c:pt>
                <c:pt idx="18">
                  <c:v>7.6904072346299994</c:v>
                </c:pt>
                <c:pt idx="19">
                  <c:v>6.8038952762899996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1-4F7F-AC5D-4DC16DC595AE}"/>
            </c:ext>
          </c:extLst>
        </c:ser>
        <c:ser>
          <c:idx val="2"/>
          <c:order val="2"/>
          <c:tx>
            <c:strRef>
              <c:f>'2.3'!$N$30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'2.3'!$N$31:$N$50</c:f>
              <c:numCache>
                <c:formatCode>0.0</c:formatCode>
                <c:ptCount val="20"/>
                <c:pt idx="0">
                  <c:v>1.5649813471600005</c:v>
                </c:pt>
                <c:pt idx="1">
                  <c:v>1.30374475125</c:v>
                </c:pt>
                <c:pt idx="2">
                  <c:v>1.1774972101000001</c:v>
                </c:pt>
                <c:pt idx="3">
                  <c:v>1.6722712599900003</c:v>
                </c:pt>
                <c:pt idx="4">
                  <c:v>2.0185844449000001</c:v>
                </c:pt>
                <c:pt idx="5">
                  <c:v>2.5938243902299996</c:v>
                </c:pt>
                <c:pt idx="6">
                  <c:v>2.5485190753099993</c:v>
                </c:pt>
                <c:pt idx="7">
                  <c:v>1.8761057450699998</c:v>
                </c:pt>
                <c:pt idx="8">
                  <c:v>2.07719479411</c:v>
                </c:pt>
                <c:pt idx="9">
                  <c:v>1.8831696553600004</c:v>
                </c:pt>
                <c:pt idx="10">
                  <c:v>1.6128792761900002</c:v>
                </c:pt>
                <c:pt idx="11">
                  <c:v>1.4162003225200002</c:v>
                </c:pt>
                <c:pt idx="12">
                  <c:v>1.6507380233800002</c:v>
                </c:pt>
                <c:pt idx="13">
                  <c:v>1.3840674690300001</c:v>
                </c:pt>
                <c:pt idx="14">
                  <c:v>1.1916997197000001</c:v>
                </c:pt>
                <c:pt idx="15">
                  <c:v>1.5992754969500003</c:v>
                </c:pt>
                <c:pt idx="16">
                  <c:v>2.0436718169599999</c:v>
                </c:pt>
                <c:pt idx="17">
                  <c:v>2.1169792710799995</c:v>
                </c:pt>
                <c:pt idx="18">
                  <c:v>1.9532804050799997</c:v>
                </c:pt>
                <c:pt idx="19">
                  <c:v>1.54139758637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1-4F7F-AC5D-4DC16DC5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'2.3'!$Q$30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'2.3'!$Q$31:$Q$50</c:f>
              <c:numCache>
                <c:formatCode>0.0</c:formatCode>
                <c:ptCount val="20"/>
                <c:pt idx="0">
                  <c:v>4.1362528062899999</c:v>
                </c:pt>
                <c:pt idx="1">
                  <c:v>2.0332556752399999</c:v>
                </c:pt>
                <c:pt idx="2">
                  <c:v>1.1830232549000002</c:v>
                </c:pt>
                <c:pt idx="3">
                  <c:v>1.7306158530099998</c:v>
                </c:pt>
                <c:pt idx="4">
                  <c:v>1.6425349364100001</c:v>
                </c:pt>
                <c:pt idx="5">
                  <c:v>1.2554497679000003</c:v>
                </c:pt>
                <c:pt idx="6">
                  <c:v>1.2400758528700004</c:v>
                </c:pt>
                <c:pt idx="7">
                  <c:v>1.5184861302400001</c:v>
                </c:pt>
                <c:pt idx="8">
                  <c:v>2.1894289054999998</c:v>
                </c:pt>
                <c:pt idx="9">
                  <c:v>3.1317506417900001</c:v>
                </c:pt>
                <c:pt idx="10">
                  <c:v>4.4844352224599993</c:v>
                </c:pt>
                <c:pt idx="11">
                  <c:v>5.5180343269200014</c:v>
                </c:pt>
                <c:pt idx="12">
                  <c:v>6.1392662935000004</c:v>
                </c:pt>
                <c:pt idx="13">
                  <c:v>6.2926652133299994</c:v>
                </c:pt>
                <c:pt idx="14">
                  <c:v>8.0665422055700002</c:v>
                </c:pt>
                <c:pt idx="15">
                  <c:v>8.2607580056700005</c:v>
                </c:pt>
                <c:pt idx="16">
                  <c:v>5.9122746765599983</c:v>
                </c:pt>
                <c:pt idx="17">
                  <c:v>5.3675780265200004</c:v>
                </c:pt>
                <c:pt idx="18">
                  <c:v>5.3499272002700007</c:v>
                </c:pt>
                <c:pt idx="19">
                  <c:v>5.2210592712599997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4-4171-B969-95EE5D66F95F}"/>
            </c:ext>
          </c:extLst>
        </c:ser>
        <c:ser>
          <c:idx val="1"/>
          <c:order val="1"/>
          <c:tx>
            <c:strRef>
              <c:f>'2.3'!$R$30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'2.3'!$R$31:$R$50</c:f>
              <c:numCache>
                <c:formatCode>0.0</c:formatCode>
                <c:ptCount val="20"/>
                <c:pt idx="0">
                  <c:v>11.699981079679997</c:v>
                </c:pt>
                <c:pt idx="1">
                  <c:v>9.7976428029299996</c:v>
                </c:pt>
                <c:pt idx="2">
                  <c:v>5.6206699816400008</c:v>
                </c:pt>
                <c:pt idx="3">
                  <c:v>4.5631186459200004</c:v>
                </c:pt>
                <c:pt idx="4">
                  <c:v>4.5709158337300009</c:v>
                </c:pt>
                <c:pt idx="5">
                  <c:v>4.3413929365799993</c:v>
                </c:pt>
                <c:pt idx="6">
                  <c:v>5.432727174830001</c:v>
                </c:pt>
                <c:pt idx="7">
                  <c:v>4.7733588615299993</c:v>
                </c:pt>
                <c:pt idx="8">
                  <c:v>5.0281527298400013</c:v>
                </c:pt>
                <c:pt idx="9">
                  <c:v>8.4391039091099991</c:v>
                </c:pt>
                <c:pt idx="10">
                  <c:v>8.1255639551600005</c:v>
                </c:pt>
                <c:pt idx="11">
                  <c:v>7.0002599973900006</c:v>
                </c:pt>
                <c:pt idx="12">
                  <c:v>5.5816478548700008</c:v>
                </c:pt>
                <c:pt idx="13">
                  <c:v>6.8989148875800002</c:v>
                </c:pt>
                <c:pt idx="14">
                  <c:v>8.3124536286099993</c:v>
                </c:pt>
                <c:pt idx="15">
                  <c:v>7.6112605204100001</c:v>
                </c:pt>
                <c:pt idx="16">
                  <c:v>9.2903786117100022</c:v>
                </c:pt>
                <c:pt idx="17">
                  <c:v>7.9709008082400006</c:v>
                </c:pt>
                <c:pt idx="18">
                  <c:v>6.8063771800300019</c:v>
                </c:pt>
                <c:pt idx="19">
                  <c:v>7.3023559140100005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4-4171-B969-95EE5D66F95F}"/>
            </c:ext>
          </c:extLst>
        </c:ser>
        <c:ser>
          <c:idx val="2"/>
          <c:order val="2"/>
          <c:tx>
            <c:strRef>
              <c:f>'2.3'!$S$30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'2.3'!$S$31:$S$50</c:f>
              <c:numCache>
                <c:formatCode>0.0</c:formatCode>
                <c:ptCount val="20"/>
                <c:pt idx="0">
                  <c:v>1.33490185156</c:v>
                </c:pt>
                <c:pt idx="1">
                  <c:v>1.44147955847</c:v>
                </c:pt>
                <c:pt idx="2">
                  <c:v>1.4605758380799996</c:v>
                </c:pt>
                <c:pt idx="3">
                  <c:v>1.86544079733</c:v>
                </c:pt>
                <c:pt idx="4">
                  <c:v>2.5342315536100002</c:v>
                </c:pt>
                <c:pt idx="5">
                  <c:v>2.2506557820800008</c:v>
                </c:pt>
                <c:pt idx="6">
                  <c:v>1.7570455375099996</c:v>
                </c:pt>
                <c:pt idx="7">
                  <c:v>1.95726451085</c:v>
                </c:pt>
                <c:pt idx="8">
                  <c:v>1.7905158064000002</c:v>
                </c:pt>
                <c:pt idx="9">
                  <c:v>2.1987415627600004</c:v>
                </c:pt>
                <c:pt idx="10">
                  <c:v>2.1359863642899999</c:v>
                </c:pt>
                <c:pt idx="11">
                  <c:v>1.62548482157</c:v>
                </c:pt>
                <c:pt idx="12">
                  <c:v>1.5662860280599997</c:v>
                </c:pt>
                <c:pt idx="13">
                  <c:v>1.8228106437</c:v>
                </c:pt>
                <c:pt idx="14">
                  <c:v>1.8347534893099999</c:v>
                </c:pt>
                <c:pt idx="15">
                  <c:v>1.83176933287</c:v>
                </c:pt>
                <c:pt idx="16">
                  <c:v>1.6228646181299999</c:v>
                </c:pt>
                <c:pt idx="17">
                  <c:v>1.6079258533599998</c:v>
                </c:pt>
                <c:pt idx="18">
                  <c:v>1.53366365489</c:v>
                </c:pt>
                <c:pt idx="19">
                  <c:v>1.43490867259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4-4171-B969-95EE5D66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'2.3'!$V$30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'2.3'!$V$31:$V$50</c:f>
              <c:numCache>
                <c:formatCode>0.0</c:formatCode>
                <c:ptCount val="20"/>
                <c:pt idx="0">
                  <c:v>5.5027526236799993</c:v>
                </c:pt>
                <c:pt idx="1">
                  <c:v>4.0060530691799991</c:v>
                </c:pt>
                <c:pt idx="2">
                  <c:v>2.9563711638100005</c:v>
                </c:pt>
                <c:pt idx="3">
                  <c:v>3.440733422170001</c:v>
                </c:pt>
                <c:pt idx="4">
                  <c:v>3.7018839431099995</c:v>
                </c:pt>
                <c:pt idx="5">
                  <c:v>3.2231010467700005</c:v>
                </c:pt>
                <c:pt idx="6">
                  <c:v>2.6933400229799997</c:v>
                </c:pt>
                <c:pt idx="7">
                  <c:v>2.5091208213699998</c:v>
                </c:pt>
                <c:pt idx="8">
                  <c:v>3.3499479660799993</c:v>
                </c:pt>
                <c:pt idx="9">
                  <c:v>5.550440817220001</c:v>
                </c:pt>
                <c:pt idx="10">
                  <c:v>7.4399178903099994</c:v>
                </c:pt>
                <c:pt idx="11">
                  <c:v>10.154734499530001</c:v>
                </c:pt>
                <c:pt idx="12">
                  <c:v>10.412760103020002</c:v>
                </c:pt>
                <c:pt idx="13">
                  <c:v>9.7916204005499985</c:v>
                </c:pt>
                <c:pt idx="14">
                  <c:v>11.42962294064</c:v>
                </c:pt>
                <c:pt idx="15">
                  <c:v>11.222794654580001</c:v>
                </c:pt>
                <c:pt idx="16">
                  <c:v>7.8763180549600014</c:v>
                </c:pt>
                <c:pt idx="17">
                  <c:v>6.4155654708299998</c:v>
                </c:pt>
                <c:pt idx="18">
                  <c:v>6.1962031332099992</c:v>
                </c:pt>
                <c:pt idx="19">
                  <c:v>7.2231659325099988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8-4BAB-BC75-2B68D927707C}"/>
            </c:ext>
          </c:extLst>
        </c:ser>
        <c:ser>
          <c:idx val="1"/>
          <c:order val="1"/>
          <c:tx>
            <c:strRef>
              <c:f>'2.3'!$W$30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'2.3'!$W$31:$W$50</c:f>
              <c:numCache>
                <c:formatCode>0.0</c:formatCode>
                <c:ptCount val="20"/>
                <c:pt idx="0">
                  <c:v>24.93511473481</c:v>
                </c:pt>
                <c:pt idx="1">
                  <c:v>21.705508616550002</c:v>
                </c:pt>
                <c:pt idx="2">
                  <c:v>14.223113075380001</c:v>
                </c:pt>
                <c:pt idx="3">
                  <c:v>12.843498940680002</c:v>
                </c:pt>
                <c:pt idx="4">
                  <c:v>13.04812127233</c:v>
                </c:pt>
                <c:pt idx="5">
                  <c:v>12.682811024370002</c:v>
                </c:pt>
                <c:pt idx="6">
                  <c:v>12.77888077974</c:v>
                </c:pt>
                <c:pt idx="7">
                  <c:v>13.957685786119997</c:v>
                </c:pt>
                <c:pt idx="8">
                  <c:v>14.357161862000002</c:v>
                </c:pt>
                <c:pt idx="9">
                  <c:v>13.444820452469999</c:v>
                </c:pt>
                <c:pt idx="10">
                  <c:v>12.505898227200003</c:v>
                </c:pt>
                <c:pt idx="11">
                  <c:v>12.197529212109998</c:v>
                </c:pt>
                <c:pt idx="12">
                  <c:v>14.129193093359998</c:v>
                </c:pt>
                <c:pt idx="13">
                  <c:v>16.103821182040001</c:v>
                </c:pt>
                <c:pt idx="14">
                  <c:v>18.940331856030003</c:v>
                </c:pt>
                <c:pt idx="15">
                  <c:v>20.206153001989993</c:v>
                </c:pt>
                <c:pt idx="16">
                  <c:v>20.006313617169997</c:v>
                </c:pt>
                <c:pt idx="17">
                  <c:v>18.631957065419996</c:v>
                </c:pt>
                <c:pt idx="18">
                  <c:v>17.200777106860002</c:v>
                </c:pt>
                <c:pt idx="19">
                  <c:v>16.37901498231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8-4BAB-BC75-2B68D927707C}"/>
            </c:ext>
          </c:extLst>
        </c:ser>
        <c:ser>
          <c:idx val="2"/>
          <c:order val="2"/>
          <c:tx>
            <c:strRef>
              <c:f>'2.3'!$X$30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'2.3'!$X$31:$X$50</c:f>
              <c:numCache>
                <c:formatCode>0.0</c:formatCode>
                <c:ptCount val="20"/>
                <c:pt idx="0">
                  <c:v>2.6141625468000007</c:v>
                </c:pt>
                <c:pt idx="1">
                  <c:v>2.4470188286300001</c:v>
                </c:pt>
                <c:pt idx="2">
                  <c:v>2.8524530884699995</c:v>
                </c:pt>
                <c:pt idx="3">
                  <c:v>3.1899146106999998</c:v>
                </c:pt>
                <c:pt idx="4">
                  <c:v>3.6840643540999993</c:v>
                </c:pt>
                <c:pt idx="5">
                  <c:v>3.7436319174300001</c:v>
                </c:pt>
                <c:pt idx="6">
                  <c:v>4.2199514412500001</c:v>
                </c:pt>
                <c:pt idx="7">
                  <c:v>3.682659530620001</c:v>
                </c:pt>
                <c:pt idx="8">
                  <c:v>2.6010635424099999</c:v>
                </c:pt>
                <c:pt idx="9">
                  <c:v>2.3920759913299996</c:v>
                </c:pt>
                <c:pt idx="10">
                  <c:v>2.8464726924100003</c:v>
                </c:pt>
                <c:pt idx="11">
                  <c:v>4.0244601422600006</c:v>
                </c:pt>
                <c:pt idx="12">
                  <c:v>3.9750297404599992</c:v>
                </c:pt>
                <c:pt idx="13">
                  <c:v>3.6669176453999994</c:v>
                </c:pt>
                <c:pt idx="14">
                  <c:v>3.5872218051899996</c:v>
                </c:pt>
                <c:pt idx="15">
                  <c:v>3.0374587336799994</c:v>
                </c:pt>
                <c:pt idx="16">
                  <c:v>3.0888532705999996</c:v>
                </c:pt>
                <c:pt idx="17">
                  <c:v>2.8470898923500005</c:v>
                </c:pt>
                <c:pt idx="18">
                  <c:v>2.9218104524999995</c:v>
                </c:pt>
                <c:pt idx="19">
                  <c:v>2.8610870547900005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8-4BAB-BC75-2B68D92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'2.4'!$G$30</c:f>
              <c:strCache>
                <c:ptCount val="1"/>
                <c:pt idx="0">
                  <c:v>Samferdsel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'2.4'!$G$60:$G$71</c:f>
              <c:numCache>
                <c:formatCode>0.0</c:formatCode>
                <c:ptCount val="12"/>
                <c:pt idx="0">
                  <c:v>34.104992799999998</c:v>
                </c:pt>
                <c:pt idx="1">
                  <c:v>37.998638900000003</c:v>
                </c:pt>
                <c:pt idx="2">
                  <c:v>42.423681299999998</c:v>
                </c:pt>
                <c:pt idx="3">
                  <c:v>46.040218899999999</c:v>
                </c:pt>
                <c:pt idx="4">
                  <c:v>55.200013200000001</c:v>
                </c:pt>
                <c:pt idx="5">
                  <c:v>55.305423099999999</c:v>
                </c:pt>
                <c:pt idx="6">
                  <c:v>59.783713800000008</c:v>
                </c:pt>
                <c:pt idx="7">
                  <c:v>62.343978999999997</c:v>
                </c:pt>
                <c:pt idx="8">
                  <c:v>63.481753900000001</c:v>
                </c:pt>
                <c:pt idx="9">
                  <c:v>65.068335900000008</c:v>
                </c:pt>
                <c:pt idx="10">
                  <c:v>71.231057502208003</c:v>
                </c:pt>
                <c:pt idx="11">
                  <c:v>74.477089950335682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B7F-90F6-6A2CFBABD323}"/>
            </c:ext>
          </c:extLst>
        </c:ser>
        <c:ser>
          <c:idx val="1"/>
          <c:order val="1"/>
          <c:tx>
            <c:strRef>
              <c:f>'2.4'!$H$30</c:f>
              <c:strCache>
                <c:ptCount val="1"/>
                <c:pt idx="0">
                  <c:v>Energi, vann og avløp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'2.4'!$H$60:$H$71</c:f>
              <c:numCache>
                <c:formatCode>0.0</c:formatCode>
                <c:ptCount val="12"/>
                <c:pt idx="0">
                  <c:v>26.655664299999998</c:v>
                </c:pt>
                <c:pt idx="1">
                  <c:v>29.899463799999999</c:v>
                </c:pt>
                <c:pt idx="2">
                  <c:v>35.271021900000001</c:v>
                </c:pt>
                <c:pt idx="3">
                  <c:v>42.204167900000002</c:v>
                </c:pt>
                <c:pt idx="4">
                  <c:v>45.684867999999994</c:v>
                </c:pt>
                <c:pt idx="5">
                  <c:v>40.570857800000006</c:v>
                </c:pt>
                <c:pt idx="6">
                  <c:v>47.493136800000002</c:v>
                </c:pt>
                <c:pt idx="7">
                  <c:v>58.051514000000005</c:v>
                </c:pt>
                <c:pt idx="8">
                  <c:v>66.340861600000011</c:v>
                </c:pt>
                <c:pt idx="9">
                  <c:v>66.245232000000001</c:v>
                </c:pt>
                <c:pt idx="10">
                  <c:v>70.936126078976017</c:v>
                </c:pt>
                <c:pt idx="11">
                  <c:v>73.641587018800507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B7F-90F6-6A2CFBABD323}"/>
            </c:ext>
          </c:extLst>
        </c:ser>
        <c:ser>
          <c:idx val="2"/>
          <c:order val="2"/>
          <c:tx>
            <c:strRef>
              <c:f>'2.4'!$I$30</c:f>
              <c:strCache>
                <c:ptCount val="1"/>
                <c:pt idx="0">
                  <c:v>Anlegg annet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'2.4'!$I$60:$I$71</c:f>
              <c:numCache>
                <c:formatCode>0.0</c:formatCode>
                <c:ptCount val="12"/>
                <c:pt idx="0">
                  <c:v>21.128708100000004</c:v>
                </c:pt>
                <c:pt idx="1">
                  <c:v>19.154174200000003</c:v>
                </c:pt>
                <c:pt idx="2">
                  <c:v>18.9248805</c:v>
                </c:pt>
                <c:pt idx="3">
                  <c:v>19.004209599999999</c:v>
                </c:pt>
                <c:pt idx="4">
                  <c:v>17.899035699999999</c:v>
                </c:pt>
                <c:pt idx="5">
                  <c:v>18.049000300000003</c:v>
                </c:pt>
                <c:pt idx="6">
                  <c:v>18.6727661</c:v>
                </c:pt>
                <c:pt idx="7">
                  <c:v>21.397123000000001</c:v>
                </c:pt>
                <c:pt idx="8">
                  <c:v>21.436244200000001</c:v>
                </c:pt>
                <c:pt idx="9">
                  <c:v>19.688830599999999</c:v>
                </c:pt>
                <c:pt idx="10">
                  <c:v>20.184797698048008</c:v>
                </c:pt>
                <c:pt idx="11">
                  <c:v>20.794029603560361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B7F-90F6-6A2CFBAB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'2.4'!$B$30</c:f>
              <c:strCache>
                <c:ptCount val="1"/>
                <c:pt idx="0">
                  <c:v>Samferdsel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'2.4'!$B$60:$B$71</c:f>
              <c:numCache>
                <c:formatCode>0.0</c:formatCode>
                <c:ptCount val="12"/>
                <c:pt idx="0">
                  <c:v>38.28049</c:v>
                </c:pt>
                <c:pt idx="1">
                  <c:v>42.495863200000009</c:v>
                </c:pt>
                <c:pt idx="2">
                  <c:v>47.118597136000005</c:v>
                </c:pt>
                <c:pt idx="3">
                  <c:v>50.591265243200006</c:v>
                </c:pt>
                <c:pt idx="4">
                  <c:v>48.47672952059478</c:v>
                </c:pt>
                <c:pt idx="5">
                  <c:v>53.006656976316144</c:v>
                </c:pt>
                <c:pt idx="6">
                  <c:v>62.277393502365427</c:v>
                </c:pt>
                <c:pt idx="7">
                  <c:v>58.352350169224898</c:v>
                </c:pt>
                <c:pt idx="8">
                  <c:v>63.942395804439307</c:v>
                </c:pt>
                <c:pt idx="9">
                  <c:v>62.848123872805559</c:v>
                </c:pt>
                <c:pt idx="10">
                  <c:v>62.347852332977986</c:v>
                </c:pt>
                <c:pt idx="11">
                  <c:v>62.600306335758958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D-425C-A2E6-1C42F23C9A74}"/>
            </c:ext>
          </c:extLst>
        </c:ser>
        <c:ser>
          <c:idx val="1"/>
          <c:order val="1"/>
          <c:tx>
            <c:strRef>
              <c:f>'2.4'!$C$30</c:f>
              <c:strCache>
                <c:ptCount val="1"/>
                <c:pt idx="0">
                  <c:v>Energi, vann og avløp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'2.4'!$C$60:$C$71</c:f>
              <c:numCache>
                <c:formatCode>0.0</c:formatCode>
                <c:ptCount val="12"/>
                <c:pt idx="0">
                  <c:v>15.420596</c:v>
                </c:pt>
                <c:pt idx="1">
                  <c:v>15.842033599999999</c:v>
                </c:pt>
                <c:pt idx="2">
                  <c:v>18.801637800000002</c:v>
                </c:pt>
                <c:pt idx="3">
                  <c:v>19.515867799999999</c:v>
                </c:pt>
                <c:pt idx="4">
                  <c:v>21.086381000000003</c:v>
                </c:pt>
                <c:pt idx="5">
                  <c:v>20.420069199999997</c:v>
                </c:pt>
                <c:pt idx="6">
                  <c:v>19.5289708</c:v>
                </c:pt>
                <c:pt idx="7">
                  <c:v>21.825818264839761</c:v>
                </c:pt>
                <c:pt idx="8">
                  <c:v>24.974705486864842</c:v>
                </c:pt>
                <c:pt idx="9">
                  <c:v>26.928011327196877</c:v>
                </c:pt>
                <c:pt idx="10">
                  <c:v>30.372093800648042</c:v>
                </c:pt>
                <c:pt idx="11">
                  <c:v>30.996588747566332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D-425C-A2E6-1C42F23C9A74}"/>
            </c:ext>
          </c:extLst>
        </c:ser>
        <c:ser>
          <c:idx val="2"/>
          <c:order val="2"/>
          <c:tx>
            <c:strRef>
              <c:f>'2.4'!$D$30</c:f>
              <c:strCache>
                <c:ptCount val="1"/>
                <c:pt idx="0">
                  <c:v>Anlegg annet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'2.4'!$D$60:$D$71</c:f>
              <c:numCache>
                <c:formatCode>0.0</c:formatCode>
                <c:ptCount val="12"/>
                <c:pt idx="0">
                  <c:v>20.367404000000001</c:v>
                </c:pt>
                <c:pt idx="1">
                  <c:v>19.100966400000001</c:v>
                </c:pt>
                <c:pt idx="2">
                  <c:v>19.200362200000001</c:v>
                </c:pt>
                <c:pt idx="3">
                  <c:v>23.2211322</c:v>
                </c:pt>
                <c:pt idx="4">
                  <c:v>23.894618999999999</c:v>
                </c:pt>
                <c:pt idx="5">
                  <c:v>24.0629308</c:v>
                </c:pt>
                <c:pt idx="6">
                  <c:v>26.594029200000001</c:v>
                </c:pt>
                <c:pt idx="7">
                  <c:v>28.466914192196931</c:v>
                </c:pt>
                <c:pt idx="8">
                  <c:v>26.174754478963305</c:v>
                </c:pt>
                <c:pt idx="9">
                  <c:v>25.906814717626357</c:v>
                </c:pt>
                <c:pt idx="10">
                  <c:v>25.960645282733683</c:v>
                </c:pt>
                <c:pt idx="11">
                  <c:v>27.174255331182078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D-425C-A2E6-1C42F23C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'1.1'!$N$55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4-489F-958D-F4B723282A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4-489F-958D-F4B723282A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D4-489F-958D-F4B723282A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'1.1'!$N$59:$N$75</c:f>
              <c:numCache>
                <c:formatCode>_-* #\ ##0_-;\-* #\ ##0_-;_-* "-"??_-;_-@_-</c:formatCode>
                <c:ptCount val="17"/>
                <c:pt idx="0">
                  <c:v>29.671841796365378</c:v>
                </c:pt>
                <c:pt idx="1">
                  <c:v>35.29830229675823</c:v>
                </c:pt>
                <c:pt idx="2">
                  <c:v>27.835233383831341</c:v>
                </c:pt>
                <c:pt idx="3">
                  <c:v>24.294492906041583</c:v>
                </c:pt>
                <c:pt idx="4">
                  <c:v>34.697155132643431</c:v>
                </c:pt>
                <c:pt idx="5">
                  <c:v>50.561860242462245</c:v>
                </c:pt>
                <c:pt idx="6">
                  <c:v>67.503692737610194</c:v>
                </c:pt>
                <c:pt idx="7">
                  <c:v>75.601292046267602</c:v>
                </c:pt>
                <c:pt idx="8">
                  <c:v>92.304159538999414</c:v>
                </c:pt>
                <c:pt idx="9">
                  <c:v>99.43426453631993</c:v>
                </c:pt>
                <c:pt idx="10">
                  <c:v>98.867142542498073</c:v>
                </c:pt>
                <c:pt idx="11">
                  <c:v>111.82980999583754</c:v>
                </c:pt>
                <c:pt idx="12">
                  <c:v>97.323884287683157</c:v>
                </c:pt>
                <c:pt idx="13">
                  <c:v>71.705306840616004</c:v>
                </c:pt>
                <c:pt idx="14">
                  <c:v>62.940396182379835</c:v>
                </c:pt>
                <c:pt idx="15">
                  <c:v>67.516508078712036</c:v>
                </c:pt>
                <c:pt idx="16">
                  <c:v>71.572378232796083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D4-489F-958D-F4B723282AE3}"/>
            </c:ext>
          </c:extLst>
        </c:ser>
        <c:ser>
          <c:idx val="1"/>
          <c:order val="1"/>
          <c:tx>
            <c:strRef>
              <c:f>'1.1'!$O$55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'1.1'!$O$59:$O$75</c:f>
              <c:numCache>
                <c:formatCode>_-* #\ ##0_-;\-* #\ ##0_-;_-* "-"??_-;_-@_-</c:formatCode>
                <c:ptCount val="17"/>
                <c:pt idx="0">
                  <c:v>76.841661890657065</c:v>
                </c:pt>
                <c:pt idx="1">
                  <c:v>78.196484909296316</c:v>
                </c:pt>
                <c:pt idx="2">
                  <c:v>74.15724958757086</c:v>
                </c:pt>
                <c:pt idx="3">
                  <c:v>74.953794971955645</c:v>
                </c:pt>
                <c:pt idx="4">
                  <c:v>75.379124501304858</c:v>
                </c:pt>
                <c:pt idx="5">
                  <c:v>77.056664290267776</c:v>
                </c:pt>
                <c:pt idx="6">
                  <c:v>83.828704205306678</c:v>
                </c:pt>
                <c:pt idx="7">
                  <c:v>80.370760083107612</c:v>
                </c:pt>
                <c:pt idx="8">
                  <c:v>81.286131219799231</c:v>
                </c:pt>
                <c:pt idx="9">
                  <c:v>80.466938846639209</c:v>
                </c:pt>
                <c:pt idx="10">
                  <c:v>97.169442683464126</c:v>
                </c:pt>
                <c:pt idx="11">
                  <c:v>119.9849067679739</c:v>
                </c:pt>
                <c:pt idx="12">
                  <c:v>113.56445643670511</c:v>
                </c:pt>
                <c:pt idx="13">
                  <c:v>100.98232943869414</c:v>
                </c:pt>
                <c:pt idx="14">
                  <c:v>94.692075237528499</c:v>
                </c:pt>
                <c:pt idx="15">
                  <c:v>93.885900109115099</c:v>
                </c:pt>
                <c:pt idx="16">
                  <c:v>91.308133390981965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D4-489F-958D-F4B723282AE3}"/>
            </c:ext>
          </c:extLst>
        </c:ser>
        <c:ser>
          <c:idx val="2"/>
          <c:order val="2"/>
          <c:tx>
            <c:strRef>
              <c:f>'1.1'!$P$55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'1.1'!$P$59:$P$75</c:f>
              <c:numCache>
                <c:formatCode>_-* #\ ##0_-;\-* #\ ##0_-;_-* "-"??_-;_-@_-</c:formatCode>
                <c:ptCount val="17"/>
                <c:pt idx="0">
                  <c:v>24.353518942236128</c:v>
                </c:pt>
                <c:pt idx="1">
                  <c:v>27.147334909451587</c:v>
                </c:pt>
                <c:pt idx="2">
                  <c:v>29.564437937807007</c:v>
                </c:pt>
                <c:pt idx="3">
                  <c:v>31.449167728702399</c:v>
                </c:pt>
                <c:pt idx="4">
                  <c:v>27.918221493080559</c:v>
                </c:pt>
                <c:pt idx="5">
                  <c:v>25.852133156702383</c:v>
                </c:pt>
                <c:pt idx="6">
                  <c:v>25.835539686662322</c:v>
                </c:pt>
                <c:pt idx="7">
                  <c:v>26.096084546882615</c:v>
                </c:pt>
                <c:pt idx="8">
                  <c:v>25.119436787163917</c:v>
                </c:pt>
                <c:pt idx="9">
                  <c:v>24.900227464403766</c:v>
                </c:pt>
                <c:pt idx="10">
                  <c:v>25.920545140529509</c:v>
                </c:pt>
                <c:pt idx="11">
                  <c:v>25.170999031977995</c:v>
                </c:pt>
                <c:pt idx="12">
                  <c:v>25.688223592383437</c:v>
                </c:pt>
                <c:pt idx="13">
                  <c:v>23.227253415226251</c:v>
                </c:pt>
                <c:pt idx="14">
                  <c:v>22.173114475968593</c:v>
                </c:pt>
                <c:pt idx="15">
                  <c:v>21.770923132561798</c:v>
                </c:pt>
                <c:pt idx="16">
                  <c:v>20.609852895735813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D4-489F-958D-F4B723282AE3}"/>
            </c:ext>
          </c:extLst>
        </c:ser>
        <c:ser>
          <c:idx val="3"/>
          <c:order val="3"/>
          <c:tx>
            <c:strRef>
              <c:f>'1.1'!$Q$55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'1.1'!$Q$59:$Q$75</c:f>
              <c:numCache>
                <c:formatCode>_-* #\ ##0_-;\-* #\ ##0_-;_-* "-"??_-;_-@_-</c:formatCode>
                <c:ptCount val="17"/>
                <c:pt idx="0">
                  <c:v>55.166502999999992</c:v>
                </c:pt>
                <c:pt idx="1">
                  <c:v>64.141565</c:v>
                </c:pt>
                <c:pt idx="2">
                  <c:v>69.184090999999995</c:v>
                </c:pt>
                <c:pt idx="3">
                  <c:v>62.762005999999992</c:v>
                </c:pt>
                <c:pt idx="4">
                  <c:v>74.740838895899998</c:v>
                </c:pt>
                <c:pt idx="5">
                  <c:v>76.021109290400005</c:v>
                </c:pt>
                <c:pt idx="6">
                  <c:v>69.390951907799987</c:v>
                </c:pt>
                <c:pt idx="7">
                  <c:v>74.761062913700002</c:v>
                </c:pt>
                <c:pt idx="8">
                  <c:v>75.412531901700007</c:v>
                </c:pt>
                <c:pt idx="9">
                  <c:v>80.795009781900021</c:v>
                </c:pt>
                <c:pt idx="10">
                  <c:v>84.416962832762508</c:v>
                </c:pt>
                <c:pt idx="11">
                  <c:v>104.79127431947389</c:v>
                </c:pt>
                <c:pt idx="12">
                  <c:v>110.05310074887109</c:v>
                </c:pt>
                <c:pt idx="13">
                  <c:v>110.33504344423869</c:v>
                </c:pt>
                <c:pt idx="14">
                  <c:v>108.12834257535391</c:v>
                </c:pt>
                <c:pt idx="15">
                  <c:v>114.61604312987514</c:v>
                </c:pt>
                <c:pt idx="16">
                  <c:v>122.63916614896641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D4-489F-958D-F4B72328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'1.1'!$T$55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7A-482D-98ED-B5038EDA45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7A-482D-98ED-B5038EDA459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7A-482D-98ED-B5038EDA459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'1.1'!$T$59:$T$75</c:f>
              <c:numCache>
                <c:formatCode>_-* #\ ##0_-;\-* #\ ##0_-;_-* "-"??_-;_-@_-</c:formatCode>
                <c:ptCount val="17"/>
                <c:pt idx="0">
                  <c:v>109.86089509547466</c:v>
                </c:pt>
                <c:pt idx="1">
                  <c:v>132.84977248602422</c:v>
                </c:pt>
                <c:pt idx="2">
                  <c:v>135.20729839238854</c:v>
                </c:pt>
                <c:pt idx="3">
                  <c:v>145.89184898189063</c:v>
                </c:pt>
                <c:pt idx="4">
                  <c:v>170.18747204646934</c:v>
                </c:pt>
                <c:pt idx="5">
                  <c:v>222.75019271773141</c:v>
                </c:pt>
                <c:pt idx="6">
                  <c:v>285.53121968070315</c:v>
                </c:pt>
                <c:pt idx="7">
                  <c:v>295.85108911620745</c:v>
                </c:pt>
                <c:pt idx="8">
                  <c:v>289.32251569695308</c:v>
                </c:pt>
                <c:pt idx="9">
                  <c:v>287.87787019429686</c:v>
                </c:pt>
                <c:pt idx="10">
                  <c:v>308.08661072984211</c:v>
                </c:pt>
                <c:pt idx="11">
                  <c:v>364.44940824336334</c:v>
                </c:pt>
                <c:pt idx="12">
                  <c:v>315.49968289140998</c:v>
                </c:pt>
                <c:pt idx="13">
                  <c:v>213.69737005060321</c:v>
                </c:pt>
                <c:pt idx="14">
                  <c:v>195.28870309576007</c:v>
                </c:pt>
                <c:pt idx="15">
                  <c:v>214.2945778443528</c:v>
                </c:pt>
                <c:pt idx="16">
                  <c:v>229.25730854463592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A-482D-98ED-B5038EDA4590}"/>
            </c:ext>
          </c:extLst>
        </c:ser>
        <c:ser>
          <c:idx val="1"/>
          <c:order val="1"/>
          <c:tx>
            <c:strRef>
              <c:f>'1.1'!$U$55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'1.1'!$U$59:$U$75</c:f>
              <c:numCache>
                <c:formatCode>_-* #\ ##0_-;\-* #\ ##0_-;_-* "-"??_-;_-@_-</c:formatCode>
                <c:ptCount val="17"/>
                <c:pt idx="0">
                  <c:v>160.26668503268951</c:v>
                </c:pt>
                <c:pt idx="1">
                  <c:v>176.42224715863918</c:v>
                </c:pt>
                <c:pt idx="2">
                  <c:v>170.40749696437842</c:v>
                </c:pt>
                <c:pt idx="3">
                  <c:v>165.761231218538</c:v>
                </c:pt>
                <c:pt idx="4">
                  <c:v>167.36638524019361</c:v>
                </c:pt>
                <c:pt idx="5">
                  <c:v>175.74939822698653</c:v>
                </c:pt>
                <c:pt idx="6">
                  <c:v>196.03148710599513</c:v>
                </c:pt>
                <c:pt idx="7">
                  <c:v>195.61051008400807</c:v>
                </c:pt>
                <c:pt idx="8">
                  <c:v>206.32841368264246</c:v>
                </c:pt>
                <c:pt idx="9">
                  <c:v>208.65968161055741</c:v>
                </c:pt>
                <c:pt idx="10">
                  <c:v>229.64796969488643</c:v>
                </c:pt>
                <c:pt idx="11">
                  <c:v>288.50684140160365</c:v>
                </c:pt>
                <c:pt idx="12">
                  <c:v>297.50685758318889</c:v>
                </c:pt>
                <c:pt idx="13">
                  <c:v>268.27390868975203</c:v>
                </c:pt>
                <c:pt idx="14">
                  <c:v>244.55304443673066</c:v>
                </c:pt>
                <c:pt idx="15">
                  <c:v>253.61005000764197</c:v>
                </c:pt>
                <c:pt idx="16">
                  <c:v>234.91292282694937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A-482D-98ED-B5038EDA4590}"/>
            </c:ext>
          </c:extLst>
        </c:ser>
        <c:ser>
          <c:idx val="2"/>
          <c:order val="2"/>
          <c:tx>
            <c:strRef>
              <c:f>'1.1'!$V$55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'1.1'!$V$59:$V$75</c:f>
              <c:numCache>
                <c:formatCode>_-* #\ ##0_-;\-* #\ ##0_-;_-* "-"??_-;_-@_-</c:formatCode>
                <c:ptCount val="17"/>
                <c:pt idx="0">
                  <c:v>63.590471495202102</c:v>
                </c:pt>
                <c:pt idx="1">
                  <c:v>65.180921305150164</c:v>
                </c:pt>
                <c:pt idx="2">
                  <c:v>68.7561286156633</c:v>
                </c:pt>
                <c:pt idx="3">
                  <c:v>77.545488041352883</c:v>
                </c:pt>
                <c:pt idx="4">
                  <c:v>84.650524921710883</c:v>
                </c:pt>
                <c:pt idx="5">
                  <c:v>87.818412242605433</c:v>
                </c:pt>
                <c:pt idx="6">
                  <c:v>92.131322099598577</c:v>
                </c:pt>
                <c:pt idx="7">
                  <c:v>98.825380959037659</c:v>
                </c:pt>
                <c:pt idx="8">
                  <c:v>105.86850706134594</c:v>
                </c:pt>
                <c:pt idx="9">
                  <c:v>111.66982016751591</c:v>
                </c:pt>
                <c:pt idx="10">
                  <c:v>115.42323236787961</c:v>
                </c:pt>
                <c:pt idx="11">
                  <c:v>112.72494395663287</c:v>
                </c:pt>
                <c:pt idx="12">
                  <c:v>105.7912902575497</c:v>
                </c:pt>
                <c:pt idx="13">
                  <c:v>99.232007021272977</c:v>
                </c:pt>
                <c:pt idx="14">
                  <c:v>95.637099549935357</c:v>
                </c:pt>
                <c:pt idx="15">
                  <c:v>104.59580903767525</c:v>
                </c:pt>
                <c:pt idx="16">
                  <c:v>106.15016833388653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A-482D-98ED-B5038EDA4590}"/>
            </c:ext>
          </c:extLst>
        </c:ser>
        <c:ser>
          <c:idx val="3"/>
          <c:order val="3"/>
          <c:tx>
            <c:strRef>
              <c:f>'1.1'!$W$55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'1.1'!$W$59:$W$75</c:f>
              <c:numCache>
                <c:formatCode>_-* #\ ##0_-;\-* #\ ##0_-;_-* "-"??_-;_-@_-</c:formatCode>
                <c:ptCount val="17"/>
                <c:pt idx="0">
                  <c:v>178.35660250000001</c:v>
                </c:pt>
                <c:pt idx="1">
                  <c:v>192.37971370000002</c:v>
                </c:pt>
                <c:pt idx="2">
                  <c:v>195.64960589999998</c:v>
                </c:pt>
                <c:pt idx="3">
                  <c:v>205.67946559999999</c:v>
                </c:pt>
                <c:pt idx="4">
                  <c:v>226.11385799590002</c:v>
                </c:pt>
                <c:pt idx="5">
                  <c:v>231.97896449039999</c:v>
                </c:pt>
                <c:pt idx="6">
                  <c:v>233.8820920078</c:v>
                </c:pt>
                <c:pt idx="7">
                  <c:v>256.5012437497</c:v>
                </c:pt>
                <c:pt idx="8">
                  <c:v>275.9893935449</c:v>
                </c:pt>
                <c:pt idx="9">
                  <c:v>293.03665620249484</c:v>
                </c:pt>
                <c:pt idx="10">
                  <c:v>295.83190100907871</c:v>
                </c:pt>
                <c:pt idx="11">
                  <c:v>339.14128452183928</c:v>
                </c:pt>
                <c:pt idx="12">
                  <c:v>360.49079937513272</c:v>
                </c:pt>
                <c:pt idx="13">
                  <c:v>376.68575891450615</c:v>
                </c:pt>
                <c:pt idx="14">
                  <c:v>374.81369099298274</c:v>
                </c:pt>
                <c:pt idx="15">
                  <c:v>395.64861582546689</c:v>
                </c:pt>
                <c:pt idx="16">
                  <c:v>412.32302313617032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A-482D-98ED-B5038EDA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'1.2'!$B$55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2-46B7-965B-0C7A744530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2-46B7-965B-0C7A744530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2-46B7-965B-0C7A744530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'1.2'!$B$59:$B$75</c:f>
              <c:numCache>
                <c:formatCode>_-* #\ ##0_-;\-* #\ ##0_-;_-* "-"??_-;_-@_-</c:formatCode>
                <c:ptCount val="17"/>
                <c:pt idx="0">
                  <c:v>62.787060554870216</c:v>
                </c:pt>
                <c:pt idx="1">
                  <c:v>79.03514655379233</c:v>
                </c:pt>
                <c:pt idx="2">
                  <c:v>86.973338500661342</c:v>
                </c:pt>
                <c:pt idx="3">
                  <c:v>87.821421932813578</c:v>
                </c:pt>
                <c:pt idx="4">
                  <c:v>79.678600062681284</c:v>
                </c:pt>
                <c:pt idx="5">
                  <c:v>87.344221174501882</c:v>
                </c:pt>
                <c:pt idx="6">
                  <c:v>105.89132826523094</c:v>
                </c:pt>
                <c:pt idx="7">
                  <c:v>105.35621797643664</c:v>
                </c:pt>
                <c:pt idx="8">
                  <c:v>98.310281571621118</c:v>
                </c:pt>
                <c:pt idx="9">
                  <c:v>92.797414842260565</c:v>
                </c:pt>
                <c:pt idx="10">
                  <c:v>90.497642949952748</c:v>
                </c:pt>
                <c:pt idx="11">
                  <c:v>93.468580667445593</c:v>
                </c:pt>
                <c:pt idx="12">
                  <c:v>90.230786926885685</c:v>
                </c:pt>
                <c:pt idx="13">
                  <c:v>69.245147245876524</c:v>
                </c:pt>
                <c:pt idx="14">
                  <c:v>56.564433729722047</c:v>
                </c:pt>
                <c:pt idx="15">
                  <c:v>57.140270394423617</c:v>
                </c:pt>
                <c:pt idx="16">
                  <c:v>59.623777343746589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62-46B7-965B-0C7A744530BD}"/>
            </c:ext>
          </c:extLst>
        </c:ser>
        <c:ser>
          <c:idx val="1"/>
          <c:order val="1"/>
          <c:tx>
            <c:strRef>
              <c:f>'1.2'!$C$55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'1.2'!$C$59:$C$75</c:f>
              <c:numCache>
                <c:formatCode>_-* #\ ##0_-;\-* #\ ##0_-;_-* "-"??_-;_-@_-</c:formatCode>
                <c:ptCount val="17"/>
                <c:pt idx="0">
                  <c:v>76.128977948390173</c:v>
                </c:pt>
                <c:pt idx="1">
                  <c:v>80.817976307417851</c:v>
                </c:pt>
                <c:pt idx="2">
                  <c:v>76.867521756446266</c:v>
                </c:pt>
                <c:pt idx="3">
                  <c:v>69.63460452273543</c:v>
                </c:pt>
                <c:pt idx="4">
                  <c:v>68.604261573497851</c:v>
                </c:pt>
                <c:pt idx="5">
                  <c:v>70.127598083571399</c:v>
                </c:pt>
                <c:pt idx="6">
                  <c:v>72.932154834289804</c:v>
                </c:pt>
                <c:pt idx="7">
                  <c:v>72.460961063355512</c:v>
                </c:pt>
                <c:pt idx="8">
                  <c:v>72.993412915002708</c:v>
                </c:pt>
                <c:pt idx="9">
                  <c:v>68.791621243200794</c:v>
                </c:pt>
                <c:pt idx="10">
                  <c:v>69.218635032264601</c:v>
                </c:pt>
                <c:pt idx="11">
                  <c:v>77.38339646269398</c:v>
                </c:pt>
                <c:pt idx="12">
                  <c:v>81.196242109044192</c:v>
                </c:pt>
                <c:pt idx="13">
                  <c:v>67.685950250221538</c:v>
                </c:pt>
                <c:pt idx="14">
                  <c:v>56.448283324555923</c:v>
                </c:pt>
                <c:pt idx="15">
                  <c:v>56.47574685916571</c:v>
                </c:pt>
                <c:pt idx="16">
                  <c:v>54.242394633315996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62-46B7-965B-0C7A744530BD}"/>
            </c:ext>
          </c:extLst>
        </c:ser>
        <c:ser>
          <c:idx val="2"/>
          <c:order val="2"/>
          <c:tx>
            <c:strRef>
              <c:f>'1.2'!$D$55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'1.2'!$D$59:$D$75</c:f>
              <c:numCache>
                <c:formatCode>_-* #\ ##0_-;\-* #\ ##0_-;_-* "-"??_-;_-@_-</c:formatCode>
                <c:ptCount val="17"/>
                <c:pt idx="0">
                  <c:v>32.876688539418218</c:v>
                </c:pt>
                <c:pt idx="1">
                  <c:v>30.803662756614482</c:v>
                </c:pt>
                <c:pt idx="2">
                  <c:v>31.602022914778384</c:v>
                </c:pt>
                <c:pt idx="3">
                  <c:v>33.527079850434703</c:v>
                </c:pt>
                <c:pt idx="4">
                  <c:v>38.28279864093529</c:v>
                </c:pt>
                <c:pt idx="5">
                  <c:v>40.425038301486893</c:v>
                </c:pt>
                <c:pt idx="6">
                  <c:v>37.479139785459807</c:v>
                </c:pt>
                <c:pt idx="7">
                  <c:v>36.911301061052107</c:v>
                </c:pt>
                <c:pt idx="8">
                  <c:v>41.742448611237165</c:v>
                </c:pt>
                <c:pt idx="9">
                  <c:v>46.910690516695048</c:v>
                </c:pt>
                <c:pt idx="10">
                  <c:v>44.49424432370629</c:v>
                </c:pt>
                <c:pt idx="11">
                  <c:v>37.147783146283551</c:v>
                </c:pt>
                <c:pt idx="12">
                  <c:v>35.132935667556318</c:v>
                </c:pt>
                <c:pt idx="13">
                  <c:v>32.647348461967304</c:v>
                </c:pt>
                <c:pt idx="14">
                  <c:v>28.5122383434739</c:v>
                </c:pt>
                <c:pt idx="15">
                  <c:v>30.949144439164453</c:v>
                </c:pt>
                <c:pt idx="16">
                  <c:v>35.011904738432776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62-46B7-965B-0C7A744530BD}"/>
            </c:ext>
          </c:extLst>
        </c:ser>
        <c:ser>
          <c:idx val="3"/>
          <c:order val="3"/>
          <c:tx>
            <c:strRef>
              <c:f>'1.2'!$E$55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'1.2'!$E$59:$E$75</c:f>
              <c:numCache>
                <c:formatCode>_-* #\ ##0_-;\-* #\ ##0_-;_-* "-"??_-;_-@_-</c:formatCode>
                <c:ptCount val="17"/>
                <c:pt idx="0">
                  <c:v>92.67035281560284</c:v>
                </c:pt>
                <c:pt idx="1">
                  <c:v>81.591981741104192</c:v>
                </c:pt>
                <c:pt idx="2">
                  <c:v>85.848476008584839</c:v>
                </c:pt>
                <c:pt idx="3">
                  <c:v>99.859743006428573</c:v>
                </c:pt>
                <c:pt idx="4">
                  <c:v>108.47899890800514</c:v>
                </c:pt>
                <c:pt idx="5">
                  <c:v>109.64432127849459</c:v>
                </c:pt>
                <c:pt idx="6">
                  <c:v>110.71202948526819</c:v>
                </c:pt>
                <c:pt idx="7">
                  <c:v>116.70397886302305</c:v>
                </c:pt>
                <c:pt idx="8">
                  <c:v>125.09889583460938</c:v>
                </c:pt>
                <c:pt idx="9">
                  <c:v>124.06447330579375</c:v>
                </c:pt>
                <c:pt idx="10">
                  <c:v>121.040779043852</c:v>
                </c:pt>
                <c:pt idx="11">
                  <c:v>117.83419830057173</c:v>
                </c:pt>
                <c:pt idx="12">
                  <c:v>114.84629269468104</c:v>
                </c:pt>
                <c:pt idx="13">
                  <c:v>118.65970329914573</c:v>
                </c:pt>
                <c:pt idx="14">
                  <c:v>115.68294991762879</c:v>
                </c:pt>
                <c:pt idx="15">
                  <c:v>115.33585171657893</c:v>
                </c:pt>
                <c:pt idx="16">
                  <c:v>114.28188229230352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62-46B7-965B-0C7A744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'1.2'!$H$55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7-478D-A975-044135FAFF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7-478D-A975-044135FAFF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97-478D-A975-044135FAFF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'1.2'!$H$59:$H$75</c:f>
              <c:numCache>
                <c:formatCode>_-* #\ ##0_-;\-* #\ ##0_-;_-* "-"??_-;_-@_-</c:formatCode>
                <c:ptCount val="17"/>
                <c:pt idx="0">
                  <c:v>75.652278321009604</c:v>
                </c:pt>
                <c:pt idx="1">
                  <c:v>82.202952849186389</c:v>
                </c:pt>
                <c:pt idx="2">
                  <c:v>83.71299761334123</c:v>
                </c:pt>
                <c:pt idx="3">
                  <c:v>99.22456600937339</c:v>
                </c:pt>
                <c:pt idx="4">
                  <c:v>120.47688857293439</c:v>
                </c:pt>
                <c:pt idx="5">
                  <c:v>152.43892604548452</c:v>
                </c:pt>
                <c:pt idx="6">
                  <c:v>187.5887432654425</c:v>
                </c:pt>
                <c:pt idx="7">
                  <c:v>183.50428155724319</c:v>
                </c:pt>
                <c:pt idx="8">
                  <c:v>154.96876335214631</c:v>
                </c:pt>
                <c:pt idx="9">
                  <c:v>146.42386438752231</c:v>
                </c:pt>
                <c:pt idx="10">
                  <c:v>164.11518553891085</c:v>
                </c:pt>
                <c:pt idx="11">
                  <c:v>193.32643295918572</c:v>
                </c:pt>
                <c:pt idx="12">
                  <c:v>144.96583568256224</c:v>
                </c:pt>
                <c:pt idx="13">
                  <c:v>78.735365747535198</c:v>
                </c:pt>
                <c:pt idx="14">
                  <c:v>77.214168631966402</c:v>
                </c:pt>
                <c:pt idx="15">
                  <c:v>86.927628240104568</c:v>
                </c:pt>
                <c:pt idx="16">
                  <c:v>90.633663220739948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97-478D-A975-044135FAFF21}"/>
            </c:ext>
          </c:extLst>
        </c:ser>
        <c:ser>
          <c:idx val="1"/>
          <c:order val="1"/>
          <c:tx>
            <c:strRef>
              <c:f>'1.2'!$I$55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'1.2'!$I$59:$I$75</c:f>
              <c:numCache>
                <c:formatCode>_-* #\ ##0_-;\-* #\ ##0_-;_-* "-"??_-;_-@_-</c:formatCode>
                <c:ptCount val="17"/>
                <c:pt idx="0">
                  <c:v>66.229442297130873</c:v>
                </c:pt>
                <c:pt idx="1">
                  <c:v>81.372766835866969</c:v>
                </c:pt>
                <c:pt idx="2">
                  <c:v>76.297367546454993</c:v>
                </c:pt>
                <c:pt idx="3">
                  <c:v>69.584061953278237</c:v>
                </c:pt>
                <c:pt idx="4">
                  <c:v>66.426705943517177</c:v>
                </c:pt>
                <c:pt idx="5">
                  <c:v>67.088338808569418</c:v>
                </c:pt>
                <c:pt idx="6">
                  <c:v>78.351877497897647</c:v>
                </c:pt>
                <c:pt idx="7">
                  <c:v>78.653304357524433</c:v>
                </c:pt>
                <c:pt idx="8">
                  <c:v>87.801972040214167</c:v>
                </c:pt>
                <c:pt idx="9">
                  <c:v>93.98833006535348</c:v>
                </c:pt>
                <c:pt idx="10">
                  <c:v>91.9755577607568</c:v>
                </c:pt>
                <c:pt idx="11">
                  <c:v>113.87626028118476</c:v>
                </c:pt>
                <c:pt idx="12">
                  <c:v>116.83228302327753</c:v>
                </c:pt>
                <c:pt idx="13">
                  <c:v>106.64300175385786</c:v>
                </c:pt>
                <c:pt idx="14">
                  <c:v>95.090999511630329</c:v>
                </c:pt>
                <c:pt idx="15">
                  <c:v>100.34496335023054</c:v>
                </c:pt>
                <c:pt idx="16">
                  <c:v>82.670539414599574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97-478D-A975-044135FAFF21}"/>
            </c:ext>
          </c:extLst>
        </c:ser>
        <c:ser>
          <c:idx val="2"/>
          <c:order val="2"/>
          <c:tx>
            <c:strRef>
              <c:f>'1.2'!$J$55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'1.2'!$J$59:$J$75</c:f>
              <c:numCache>
                <c:formatCode>_-* #\ ##0_-;\-* #\ ##0_-;_-* "-"??_-;_-@_-</c:formatCode>
                <c:ptCount val="17"/>
                <c:pt idx="0">
                  <c:v>34.538993314510051</c:v>
                </c:pt>
                <c:pt idx="1">
                  <c:v>32.113768895704823</c:v>
                </c:pt>
                <c:pt idx="2">
                  <c:v>30.704827371263995</c:v>
                </c:pt>
                <c:pt idx="3">
                  <c:v>37.324400737566037</c:v>
                </c:pt>
                <c:pt idx="4">
                  <c:v>45.216238489534462</c:v>
                </c:pt>
                <c:pt idx="5">
                  <c:v>45.799063667202539</c:v>
                </c:pt>
                <c:pt idx="6">
                  <c:v>51.834999571904547</c:v>
                </c:pt>
                <c:pt idx="7">
                  <c:v>58.417575412632686</c:v>
                </c:pt>
                <c:pt idx="8">
                  <c:v>62.069432874292708</c:v>
                </c:pt>
                <c:pt idx="9">
                  <c:v>63.262811264722195</c:v>
                </c:pt>
                <c:pt idx="10">
                  <c:v>64.498471080287715</c:v>
                </c:pt>
                <c:pt idx="11">
                  <c:v>62.332332358927808</c:v>
                </c:pt>
                <c:pt idx="12">
                  <c:v>51.124725834437179</c:v>
                </c:pt>
                <c:pt idx="13">
                  <c:v>46.522518923523556</c:v>
                </c:pt>
                <c:pt idx="14">
                  <c:v>45.767569433337783</c:v>
                </c:pt>
                <c:pt idx="15">
                  <c:v>50.339077131318611</c:v>
                </c:pt>
                <c:pt idx="16">
                  <c:v>46.519696559765798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97-478D-A975-044135FAFF21}"/>
            </c:ext>
          </c:extLst>
        </c:ser>
        <c:ser>
          <c:idx val="3"/>
          <c:order val="3"/>
          <c:tx>
            <c:strRef>
              <c:f>'1.2'!$K$55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'1.2'!$K$59:$K$75</c:f>
              <c:numCache>
                <c:formatCode>_-* #\ ##0_-;\-* #\ ##0_-;_-* "-"??_-;_-@_-</c:formatCode>
                <c:ptCount val="17"/>
                <c:pt idx="0">
                  <c:v>111.26290065070212</c:v>
                </c:pt>
                <c:pt idx="1">
                  <c:v>124.92463167544099</c:v>
                </c:pt>
                <c:pt idx="2">
                  <c:v>112.11361013252717</c:v>
                </c:pt>
                <c:pt idx="3">
                  <c:v>118.74880350087287</c:v>
                </c:pt>
                <c:pt idx="4">
                  <c:v>118.9137469629614</c:v>
                </c:pt>
                <c:pt idx="5">
                  <c:v>120.63375669709299</c:v>
                </c:pt>
                <c:pt idx="6">
                  <c:v>123.85247033942458</c:v>
                </c:pt>
                <c:pt idx="7">
                  <c:v>131.82714869887172</c:v>
                </c:pt>
                <c:pt idx="8">
                  <c:v>143.06078235253611</c:v>
                </c:pt>
                <c:pt idx="9">
                  <c:v>156.92008969849007</c:v>
                </c:pt>
                <c:pt idx="10">
                  <c:v>140.76087979863343</c:v>
                </c:pt>
                <c:pt idx="11">
                  <c:v>136.24671448519928</c:v>
                </c:pt>
                <c:pt idx="12">
                  <c:v>149.1589153190244</c:v>
                </c:pt>
                <c:pt idx="13">
                  <c:v>155.19159005220001</c:v>
                </c:pt>
                <c:pt idx="14">
                  <c:v>151.00239850000003</c:v>
                </c:pt>
                <c:pt idx="15">
                  <c:v>158.54685671799999</c:v>
                </c:pt>
                <c:pt idx="16">
                  <c:v>161.4029501099794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B97-478D-A975-044135FA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'1.2'!$N$55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3-4FA3-92DF-540476A7D9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3-4FA3-92DF-540476A7D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13-4FA3-92DF-540476A7D9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'1.2'!$N$59:$N$75</c:f>
              <c:numCache>
                <c:formatCode>_-* #\ ##0_-;\-* #\ ##0_-;_-* "-"??_-;_-@_-</c:formatCode>
                <c:ptCount val="17"/>
                <c:pt idx="0">
                  <c:v>42.307147003381225</c:v>
                </c:pt>
                <c:pt idx="1">
                  <c:v>49.105820155651912</c:v>
                </c:pt>
                <c:pt idx="2">
                  <c:v>38.370406593529964</c:v>
                </c:pt>
                <c:pt idx="3">
                  <c:v>33.059484130747343</c:v>
                </c:pt>
                <c:pt idx="4">
                  <c:v>46.489973433640259</c:v>
                </c:pt>
                <c:pt idx="5">
                  <c:v>66.421279572520604</c:v>
                </c:pt>
                <c:pt idx="6">
                  <c:v>87.789955858591128</c:v>
                </c:pt>
                <c:pt idx="7">
                  <c:v>96.640371360409347</c:v>
                </c:pt>
                <c:pt idx="8">
                  <c:v>116.84937594233114</c:v>
                </c:pt>
                <c:pt idx="9">
                  <c:v>125.68596056130745</c:v>
                </c:pt>
                <c:pt idx="10">
                  <c:v>120.37505583796695</c:v>
                </c:pt>
                <c:pt idx="11">
                  <c:v>126.93954776527194</c:v>
                </c:pt>
                <c:pt idx="12">
                  <c:v>104.86993777539213</c:v>
                </c:pt>
                <c:pt idx="13">
                  <c:v>74.731818412618111</c:v>
                </c:pt>
                <c:pt idx="14">
                  <c:v>63.631797954803936</c:v>
                </c:pt>
                <c:pt idx="15">
                  <c:v>66.277312426734952</c:v>
                </c:pt>
                <c:pt idx="16">
                  <c:v>68.211408761671763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13-4FA3-92DF-540476A7D955}"/>
            </c:ext>
          </c:extLst>
        </c:ser>
        <c:ser>
          <c:idx val="1"/>
          <c:order val="1"/>
          <c:tx>
            <c:strRef>
              <c:f>'1.2'!$O$55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'1.2'!$O$59:$O$75</c:f>
              <c:numCache>
                <c:formatCode>_-* #\ ##0_-;\-* #\ ##0_-;_-* "-"??_-;_-@_-</c:formatCode>
                <c:ptCount val="17"/>
                <c:pt idx="0">
                  <c:v>109.6879708521688</c:v>
                </c:pt>
                <c:pt idx="1">
                  <c:v>108.78748150893614</c:v>
                </c:pt>
                <c:pt idx="2">
                  <c:v>102.21069569047557</c:v>
                </c:pt>
                <c:pt idx="3">
                  <c:v>102.0234951305131</c:v>
                </c:pt>
                <c:pt idx="4">
                  <c:v>101.04148645401696</c:v>
                </c:pt>
                <c:pt idx="5">
                  <c:v>101.27201937857416</c:v>
                </c:pt>
                <c:pt idx="6">
                  <c:v>109.02954034547297</c:v>
                </c:pt>
                <c:pt idx="7">
                  <c:v>102.76389300868802</c:v>
                </c:pt>
                <c:pt idx="8">
                  <c:v>102.90332498938406</c:v>
                </c:pt>
                <c:pt idx="9">
                  <c:v>101.70865825547232</c:v>
                </c:pt>
                <c:pt idx="10">
                  <c:v>118.20604493467896</c:v>
                </c:pt>
                <c:pt idx="11">
                  <c:v>136.16908656793584</c:v>
                </c:pt>
                <c:pt idx="12">
                  <c:v>122.30954041164618</c:v>
                </c:pt>
                <c:pt idx="13">
                  <c:v>105.19735297068111</c:v>
                </c:pt>
                <c:pt idx="14">
                  <c:v>95.739174484721701</c:v>
                </c:pt>
                <c:pt idx="15">
                  <c:v>92.179997385482892</c:v>
                </c:pt>
                <c:pt idx="16">
                  <c:v>87.037194367594708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13-4FA3-92DF-540476A7D955}"/>
            </c:ext>
          </c:extLst>
        </c:ser>
        <c:ser>
          <c:idx val="2"/>
          <c:order val="2"/>
          <c:tx>
            <c:strRef>
              <c:f>'1.2'!$P$55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'1.2'!$P$59:$P$75</c:f>
              <c:numCache>
                <c:formatCode>_-* #\ ##0_-;\-* #\ ##0_-;_-* "-"??_-;_-@_-</c:formatCode>
                <c:ptCount val="17"/>
                <c:pt idx="0">
                  <c:v>34.748710929345272</c:v>
                </c:pt>
                <c:pt idx="1">
                  <c:v>37.764175691031838</c:v>
                </c:pt>
                <c:pt idx="2">
                  <c:v>40.740447951032593</c:v>
                </c:pt>
                <c:pt idx="3">
                  <c:v>42.803401162378698</c:v>
                </c:pt>
                <c:pt idx="4">
                  <c:v>37.430615875868277</c:v>
                </c:pt>
                <c:pt idx="5">
                  <c:v>33.984485274890737</c:v>
                </c:pt>
                <c:pt idx="6">
                  <c:v>33.601512557160454</c:v>
                </c:pt>
                <c:pt idx="7">
                  <c:v>33.371510593504489</c:v>
                </c:pt>
                <c:pt idx="8">
                  <c:v>31.799734091042293</c:v>
                </c:pt>
                <c:pt idx="9">
                  <c:v>31.473832735302622</c:v>
                </c:pt>
                <c:pt idx="10">
                  <c:v>31.581907497971692</c:v>
                </c:pt>
                <c:pt idx="11">
                  <c:v>28.584134659858261</c:v>
                </c:pt>
                <c:pt idx="12">
                  <c:v>27.658760220651928</c:v>
                </c:pt>
                <c:pt idx="13">
                  <c:v>24.19551377670474</c:v>
                </c:pt>
                <c:pt idx="14">
                  <c:v>22.418240249685972</c:v>
                </c:pt>
                <c:pt idx="15">
                  <c:v>21.375840202921751</c:v>
                </c:pt>
                <c:pt idx="16">
                  <c:v>19.644746236972718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13-4FA3-92DF-540476A7D955}"/>
            </c:ext>
          </c:extLst>
        </c:ser>
        <c:ser>
          <c:idx val="3"/>
          <c:order val="3"/>
          <c:tx>
            <c:strRef>
              <c:f>'1.2'!$Q$55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'1.2'!$Q$59:$Q$75</c:f>
              <c:numCache>
                <c:formatCode>_-* #\ ##0_-;\-* #\ ##0_-;_-* "-"??_-;_-@_-</c:formatCode>
                <c:ptCount val="17"/>
                <c:pt idx="0">
                  <c:v>91.123325402170195</c:v>
                </c:pt>
                <c:pt idx="1">
                  <c:v>103.09660988012422</c:v>
                </c:pt>
                <c:pt idx="2">
                  <c:v>108.06916943046279</c:v>
                </c:pt>
                <c:pt idx="3">
                  <c:v>95.78896934083879</c:v>
                </c:pt>
                <c:pt idx="4">
                  <c:v>112.01602870355791</c:v>
                </c:pt>
                <c:pt idx="5">
                  <c:v>111.9890474127308</c:v>
                </c:pt>
                <c:pt idx="6">
                  <c:v>98.72505486396112</c:v>
                </c:pt>
                <c:pt idx="7">
                  <c:v>102.00352123448482</c:v>
                </c:pt>
                <c:pt idx="8">
                  <c:v>100.59409796660788</c:v>
                </c:pt>
                <c:pt idx="9">
                  <c:v>106.73465325141279</c:v>
                </c:pt>
                <c:pt idx="10">
                  <c:v>104.30174789218067</c:v>
                </c:pt>
                <c:pt idx="11">
                  <c:v>113.35855722969858</c:v>
                </c:pt>
                <c:pt idx="12">
                  <c:v>115.7704935438734</c:v>
                </c:pt>
                <c:pt idx="13">
                  <c:v>113.20375457378894</c:v>
                </c:pt>
                <c:pt idx="14">
                  <c:v>113.64509474756589</c:v>
                </c:pt>
                <c:pt idx="15">
                  <c:v>117.64043010978502</c:v>
                </c:pt>
                <c:pt idx="16">
                  <c:v>117.41021400389502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3-4FA3-92DF-540476A7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'1.2'!$T$55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FC-43A6-AE2A-43490BDDC5B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C-43A6-AE2A-43490BDDC5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FC-43A6-AE2A-43490BDDC5B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'1.2'!$T$59:$T$75</c:f>
              <c:numCache>
                <c:formatCode>_-* #\ ##0_-;\-* #\ ##0_-;_-* "-"??_-;_-@_-</c:formatCode>
                <c:ptCount val="17"/>
                <c:pt idx="0">
                  <c:v>180.74648587926106</c:v>
                </c:pt>
                <c:pt idx="1">
                  <c:v>210.34391955863063</c:v>
                </c:pt>
                <c:pt idx="2">
                  <c:v>209.05674270753255</c:v>
                </c:pt>
                <c:pt idx="3">
                  <c:v>220.1054720729343</c:v>
                </c:pt>
                <c:pt idx="4">
                  <c:v>246.64546206925593</c:v>
                </c:pt>
                <c:pt idx="5">
                  <c:v>306.20442679250698</c:v>
                </c:pt>
                <c:pt idx="6">
                  <c:v>381.27002738926456</c:v>
                </c:pt>
                <c:pt idx="7">
                  <c:v>385.50087089408919</c:v>
                </c:pt>
                <c:pt idx="8">
                  <c:v>370.12842086609857</c:v>
                </c:pt>
                <c:pt idx="9">
                  <c:v>364.90723979109032</c:v>
                </c:pt>
                <c:pt idx="10">
                  <c:v>374.98788432683057</c:v>
                </c:pt>
                <c:pt idx="11">
                  <c:v>413.73456139190324</c:v>
                </c:pt>
                <c:pt idx="12">
                  <c:v>340.06656038484005</c:v>
                </c:pt>
                <c:pt idx="13">
                  <c:v>222.71233140602982</c:v>
                </c:pt>
                <c:pt idx="14">
                  <c:v>197.4104003164924</c:v>
                </c:pt>
                <c:pt idx="15">
                  <c:v>210.34521106126311</c:v>
                </c:pt>
                <c:pt idx="16">
                  <c:v>218.46884932615831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FC-43A6-AE2A-43490BDDC5B6}"/>
            </c:ext>
          </c:extLst>
        </c:ser>
        <c:ser>
          <c:idx val="1"/>
          <c:order val="1"/>
          <c:tx>
            <c:strRef>
              <c:f>'1.2'!$U$55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'1.2'!$U$59:$U$75</c:f>
              <c:numCache>
                <c:formatCode>_-* #\ ##0_-;\-* #\ ##0_-;_-* "-"??_-;_-@_-</c:formatCode>
                <c:ptCount val="17"/>
                <c:pt idx="0">
                  <c:v>252.04639109768985</c:v>
                </c:pt>
                <c:pt idx="1">
                  <c:v>270.97822465222094</c:v>
                </c:pt>
                <c:pt idx="2">
                  <c:v>255.37558499337683</c:v>
                </c:pt>
                <c:pt idx="3">
                  <c:v>241.24216160652674</c:v>
                </c:pt>
                <c:pt idx="4">
                  <c:v>236.07245397103199</c:v>
                </c:pt>
                <c:pt idx="5">
                  <c:v>238.48795627071496</c:v>
                </c:pt>
                <c:pt idx="6">
                  <c:v>260.31357267766043</c:v>
                </c:pt>
                <c:pt idx="7">
                  <c:v>253.87815842956797</c:v>
                </c:pt>
                <c:pt idx="8">
                  <c:v>263.69870994460098</c:v>
                </c:pt>
                <c:pt idx="9">
                  <c:v>264.4886095640266</c:v>
                </c:pt>
                <c:pt idx="10">
                  <c:v>279.40023772770036</c:v>
                </c:pt>
                <c:pt idx="11">
                  <c:v>327.42874331181457</c:v>
                </c:pt>
                <c:pt idx="12">
                  <c:v>320.3380655439679</c:v>
                </c:pt>
                <c:pt idx="13">
                  <c:v>279.52630497476048</c:v>
                </c:pt>
                <c:pt idx="14">
                  <c:v>247.27845732090796</c:v>
                </c:pt>
                <c:pt idx="15">
                  <c:v>249.00070759487915</c:v>
                </c:pt>
                <c:pt idx="16">
                  <c:v>223.95012841551028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FC-43A6-AE2A-43490BDDC5B6}"/>
            </c:ext>
          </c:extLst>
        </c:ser>
        <c:ser>
          <c:idx val="2"/>
          <c:order val="2"/>
          <c:tx>
            <c:strRef>
              <c:f>'1.2'!$V$55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'1.2'!$V$59:$V$75</c:f>
              <c:numCache>
                <c:formatCode>_-* #\ ##0_-;\-* #\ ##0_-;_-* "-"??_-;_-@_-</c:formatCode>
                <c:ptCount val="17"/>
                <c:pt idx="0">
                  <c:v>102.16439278327354</c:v>
                </c:pt>
                <c:pt idx="1">
                  <c:v>100.68160734335115</c:v>
                </c:pt>
                <c:pt idx="2">
                  <c:v>103.04729823707497</c:v>
                </c:pt>
                <c:pt idx="3">
                  <c:v>113.65488175037945</c:v>
                </c:pt>
                <c:pt idx="4">
                  <c:v>120.92965300633804</c:v>
                </c:pt>
                <c:pt idx="5">
                  <c:v>120.20858724358018</c:v>
                </c:pt>
                <c:pt idx="6">
                  <c:v>122.9156519145248</c:v>
                </c:pt>
                <c:pt idx="7">
                  <c:v>128.7003870671893</c:v>
                </c:pt>
                <c:pt idx="8">
                  <c:v>135.61161557657218</c:v>
                </c:pt>
                <c:pt idx="9">
                  <c:v>141.64733451671987</c:v>
                </c:pt>
                <c:pt idx="10">
                  <c:v>140.57462290196568</c:v>
                </c:pt>
                <c:pt idx="11">
                  <c:v>128.06425016506961</c:v>
                </c:pt>
                <c:pt idx="12">
                  <c:v>113.91642172264542</c:v>
                </c:pt>
                <c:pt idx="13">
                  <c:v>103.3653811621956</c:v>
                </c:pt>
                <c:pt idx="14">
                  <c:v>96.698048026497645</c:v>
                </c:pt>
                <c:pt idx="15">
                  <c:v>102.66406177340481</c:v>
                </c:pt>
                <c:pt idx="16">
                  <c:v>101.1763475351713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3FC-43A6-AE2A-43490BDDC5B6}"/>
            </c:ext>
          </c:extLst>
        </c:ser>
        <c:ser>
          <c:idx val="3"/>
          <c:order val="3"/>
          <c:tx>
            <c:strRef>
              <c:f>'1.2'!$W$55</c:f>
              <c:strCache>
                <c:ptCount val="1"/>
                <c:pt idx="0">
                  <c:v>Anlegg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'1.2'!$W$59:$W$75</c:f>
              <c:numCache>
                <c:formatCode>_-* #\ ##0_-;\-* #\ ##0_-;_-* "-"??_-;_-@_-</c:formatCode>
                <c:ptCount val="17"/>
                <c:pt idx="0">
                  <c:v>295.05657886847519</c:v>
                </c:pt>
                <c:pt idx="1">
                  <c:v>309.61322329666939</c:v>
                </c:pt>
                <c:pt idx="2">
                  <c:v>306.03125557157483</c:v>
                </c:pt>
                <c:pt idx="3">
                  <c:v>314.39751584814024</c:v>
                </c:pt>
                <c:pt idx="4">
                  <c:v>339.40877457452444</c:v>
                </c:pt>
                <c:pt idx="5">
                  <c:v>342.26712538831839</c:v>
                </c:pt>
                <c:pt idx="6">
                  <c:v>333.28955468865388</c:v>
                </c:pt>
                <c:pt idx="7">
                  <c:v>350.5346487963796</c:v>
                </c:pt>
                <c:pt idx="8">
                  <c:v>368.75377615375334</c:v>
                </c:pt>
                <c:pt idx="9">
                  <c:v>387.71921625569661</c:v>
                </c:pt>
                <c:pt idx="10">
                  <c:v>366.10340673466612</c:v>
                </c:pt>
                <c:pt idx="11">
                  <c:v>367.43947001546957</c:v>
                </c:pt>
                <c:pt idx="12">
                  <c:v>379.77570155757883</c:v>
                </c:pt>
                <c:pt idx="13">
                  <c:v>387.05504792513472</c:v>
                </c:pt>
                <c:pt idx="14">
                  <c:v>380.33044316519471</c:v>
                </c:pt>
                <c:pt idx="15">
                  <c:v>391.52313854436397</c:v>
                </c:pt>
                <c:pt idx="16">
                  <c:v>393.09504640617797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3FC-43A6-AE2A-43490BDD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'2.1'!$B$30</c:f>
              <c:strCache>
                <c:ptCount val="1"/>
                <c:pt idx="0">
                  <c:v>Leiligheter og småhus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'2.1'!$B$31:$B$50</c:f>
              <c:numCache>
                <c:formatCode>0.0</c:formatCode>
                <c:ptCount val="20"/>
                <c:pt idx="0">
                  <c:v>8.4984364666999994</c:v>
                </c:pt>
                <c:pt idx="1">
                  <c:v>6.8978509640499972</c:v>
                </c:pt>
                <c:pt idx="2">
                  <c:v>4.4027734475299996</c:v>
                </c:pt>
                <c:pt idx="3">
                  <c:v>8.3731501049699997</c:v>
                </c:pt>
                <c:pt idx="4">
                  <c:v>12.358705347350002</c:v>
                </c:pt>
                <c:pt idx="5">
                  <c:v>12.919428219329996</c:v>
                </c:pt>
                <c:pt idx="6">
                  <c:v>11.591291508980001</c:v>
                </c:pt>
                <c:pt idx="7">
                  <c:v>8.6926333900399992</c:v>
                </c:pt>
                <c:pt idx="8">
                  <c:v>11.31709160954</c:v>
                </c:pt>
                <c:pt idx="9">
                  <c:v>17.306659452909997</c:v>
                </c:pt>
                <c:pt idx="10">
                  <c:v>18.993975507390005</c:v>
                </c:pt>
                <c:pt idx="11">
                  <c:v>16.317386154719998</c:v>
                </c:pt>
                <c:pt idx="12">
                  <c:v>12.575955451710003</c:v>
                </c:pt>
                <c:pt idx="13">
                  <c:v>12.65886986976</c:v>
                </c:pt>
                <c:pt idx="14">
                  <c:v>13.780294202040002</c:v>
                </c:pt>
                <c:pt idx="15">
                  <c:v>14.466444742370003</c:v>
                </c:pt>
                <c:pt idx="16">
                  <c:v>11.451867780160002</c:v>
                </c:pt>
                <c:pt idx="17">
                  <c:v>10.64467173599</c:v>
                </c:pt>
                <c:pt idx="18">
                  <c:v>10.663206363860002</c:v>
                </c:pt>
                <c:pt idx="19">
                  <c:v>11.221590999649999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9-4090-A6D3-23DFD40D611F}"/>
            </c:ext>
          </c:extLst>
        </c:ser>
        <c:ser>
          <c:idx val="1"/>
          <c:order val="1"/>
          <c:tx>
            <c:strRef>
              <c:f>'2.1'!$C$30</c:f>
              <c:strCache>
                <c:ptCount val="1"/>
                <c:pt idx="0">
                  <c:v>Private yrkesbygg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'2.1'!$C$31:$C$50</c:f>
              <c:numCache>
                <c:formatCode>0.0</c:formatCode>
                <c:ptCount val="20"/>
                <c:pt idx="0">
                  <c:v>5.7201685543600025</c:v>
                </c:pt>
                <c:pt idx="1">
                  <c:v>5.0165467574200013</c:v>
                </c:pt>
                <c:pt idx="2">
                  <c:v>4.6452744339200001</c:v>
                </c:pt>
                <c:pt idx="3">
                  <c:v>6.3807435995499979</c:v>
                </c:pt>
                <c:pt idx="4">
                  <c:v>7.4221713567600016</c:v>
                </c:pt>
                <c:pt idx="5">
                  <c:v>7.5508698445500002</c:v>
                </c:pt>
                <c:pt idx="6">
                  <c:v>6.6668541922299989</c:v>
                </c:pt>
                <c:pt idx="7">
                  <c:v>6.1630107700899979</c:v>
                </c:pt>
                <c:pt idx="8">
                  <c:v>5.2168031304499989</c:v>
                </c:pt>
                <c:pt idx="9">
                  <c:v>6.2195307646400009</c:v>
                </c:pt>
                <c:pt idx="10">
                  <c:v>8.1527010354700007</c:v>
                </c:pt>
                <c:pt idx="11">
                  <c:v>8.0585741296700011</c:v>
                </c:pt>
                <c:pt idx="12">
                  <c:v>6.1139679533099986</c:v>
                </c:pt>
                <c:pt idx="13">
                  <c:v>4.8921060851199991</c:v>
                </c:pt>
                <c:pt idx="14">
                  <c:v>6.2894365751899981</c:v>
                </c:pt>
                <c:pt idx="15">
                  <c:v>6.8905211617999989</c:v>
                </c:pt>
                <c:pt idx="16">
                  <c:v>5.0417759812900007</c:v>
                </c:pt>
                <c:pt idx="17">
                  <c:v>3.6566352431600007</c:v>
                </c:pt>
                <c:pt idx="18">
                  <c:v>4.4667565424199989</c:v>
                </c:pt>
                <c:pt idx="19">
                  <c:v>5.1093533766300006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9-4090-A6D3-23DFD40D611F}"/>
            </c:ext>
          </c:extLst>
        </c:ser>
        <c:ser>
          <c:idx val="2"/>
          <c:order val="2"/>
          <c:tx>
            <c:strRef>
              <c:f>'2.1'!$D$30</c:f>
              <c:strCache>
                <c:ptCount val="1"/>
                <c:pt idx="0">
                  <c:v>Offentlige yrkesbygg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'2.1'!$D$31:$D$50</c:f>
              <c:numCache>
                <c:formatCode>0.0</c:formatCode>
                <c:ptCount val="20"/>
                <c:pt idx="0">
                  <c:v>3.3275488888200018</c:v>
                </c:pt>
                <c:pt idx="1">
                  <c:v>3.0373280072900006</c:v>
                </c:pt>
                <c:pt idx="2">
                  <c:v>2.3322660281199998</c:v>
                </c:pt>
                <c:pt idx="3">
                  <c:v>2.6280101936199998</c:v>
                </c:pt>
                <c:pt idx="4">
                  <c:v>2.7512787954200006</c:v>
                </c:pt>
                <c:pt idx="5">
                  <c:v>3.5419717390400001</c:v>
                </c:pt>
                <c:pt idx="6">
                  <c:v>3.7521856273199998</c:v>
                </c:pt>
                <c:pt idx="7">
                  <c:v>4.1617556409199992</c:v>
                </c:pt>
                <c:pt idx="8">
                  <c:v>4.3847756848600019</c:v>
                </c:pt>
                <c:pt idx="9">
                  <c:v>2.9913520388399983</c:v>
                </c:pt>
                <c:pt idx="10">
                  <c:v>3.9339723032800018</c:v>
                </c:pt>
                <c:pt idx="11">
                  <c:v>5.0425177339100005</c:v>
                </c:pt>
                <c:pt idx="12">
                  <c:v>7.4770024574999994</c:v>
                </c:pt>
                <c:pt idx="13">
                  <c:v>6.8476931671100001</c:v>
                </c:pt>
                <c:pt idx="14">
                  <c:v>4.5936408971299993</c:v>
                </c:pt>
                <c:pt idx="15">
                  <c:v>5.6125499291399974</c:v>
                </c:pt>
                <c:pt idx="16">
                  <c:v>5.6216150836799992</c:v>
                </c:pt>
                <c:pt idx="17">
                  <c:v>7.519965104429998</c:v>
                </c:pt>
                <c:pt idx="18">
                  <c:v>11.027066085960001</c:v>
                </c:pt>
                <c:pt idx="19">
                  <c:v>12.031088855089994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9-4090-A6D3-23DFD40D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904875</xdr:colOff>
      <xdr:row>14</xdr:row>
      <xdr:rowOff>4678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8626FDD-AFA5-4812-A0CB-7BC2171A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1257300" cy="366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F939A9-F200-41BE-8D43-8496703E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CA595-EABA-44D8-A0B6-F6510283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9421651-96E0-4C32-8877-3358F229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4BE7566-1973-4334-ABD1-38FB8F04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AFA65A-781D-4CFE-A070-9DFD71EEC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321D42-60C9-4823-9BB0-48FB3B52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CB3985E-7CA1-4AEE-A0D6-74CD019E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7200E7-9035-4BF2-BA02-B329B4B52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434DD7-13A9-4CAB-9B61-5336AB770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F9F0E1-C4C8-4FC0-A237-6DF6AC02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BF1EEA3-FA75-454A-9B3A-E0F0796ED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ED472CD-3A85-49B7-A725-938FA6BBD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35D5292-DE5D-4984-B069-30A18AFDA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30</xdr:col>
      <xdr:colOff>0</xdr:colOff>
      <xdr:row>26</xdr:row>
      <xdr:rowOff>169333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07A4832-E893-4A4A-8A1A-1EF6A338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19312C-0691-49EB-8D73-FF7B25BFB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109656-BD2A-4405-830A-D9C3CDC5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6FB107-E798-4740-9F45-1C33BED7A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0C7859B-5F0E-4FCE-986C-C73385ED8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D9B8D47-1C3E-45DC-8628-CEB4C9D86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0B94EC-B82A-4666-B914-A21AA3FB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A326F2-85E8-46BF-81B5-49DAEF5F7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7EFD85-7052-41A7-9138-2A45DEDE0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F6BC519-3851-46C1-B88F-7081D9AF7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7285557-7D89-494F-9C6A-FCE813E0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656166</xdr:colOff>
      <xdr:row>6</xdr:row>
      <xdr:rowOff>0</xdr:rowOff>
    </xdr:from>
    <xdr:to>
      <xdr:col>10</xdr:col>
      <xdr:colOff>733</xdr:colOff>
      <xdr:row>26</xdr:row>
      <xdr:rowOff>170366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77F2A0-8636-4BF6-A8C9-A7A76409E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0A19FA-607C-4DC9-AAA7-A9484F1B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Roaming\Microsoft\Excel\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wettr\Downloads\Svensk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Local\Webforum\Plugin\Documents\4889108\Kopia%20av%201510-P11-14-0000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"/>
    </sheetNames>
    <sheetDataSet>
      <sheetData sheetId="0">
        <row r="3">
          <cell r="B3" t="str">
            <v>Ramavtal</v>
          </cell>
          <cell r="C3" t="str">
            <v>Barkarby</v>
          </cell>
          <cell r="D3" t="str">
            <v>Förenklat</v>
          </cell>
          <cell r="E3" t="str">
            <v>Ja
TransQ kod
9.4.3</v>
          </cell>
          <cell r="F3" t="str">
            <v>Utförandeentreprenad</v>
          </cell>
          <cell r="G3" t="str">
            <v>0-5</v>
          </cell>
          <cell r="I3" t="str">
            <v>Grön - säker (inom 3 månader)</v>
          </cell>
        </row>
        <row r="4">
          <cell r="B4" t="str">
            <v>Förberedande entreprenad</v>
          </cell>
          <cell r="C4" t="str">
            <v>Arenastaden</v>
          </cell>
          <cell r="D4" t="str">
            <v>Öppet</v>
          </cell>
          <cell r="E4" t="str">
            <v>Nej</v>
          </cell>
          <cell r="F4" t="str">
            <v>Totalentreprenad</v>
          </cell>
          <cell r="G4" t="str">
            <v>5-20</v>
          </cell>
          <cell r="I4" t="str">
            <v>Röd - uppgifter ej säkra</v>
          </cell>
        </row>
        <row r="5">
          <cell r="B5" t="str">
            <v>Arbetstunnel entreprenad</v>
          </cell>
          <cell r="C5" t="str">
            <v>Depå</v>
          </cell>
          <cell r="D5" t="str">
            <v>Förhandlat</v>
          </cell>
          <cell r="F5" t="str">
            <v>Kombo</v>
          </cell>
          <cell r="G5" t="str">
            <v>20-50</v>
          </cell>
          <cell r="I5" t="str">
            <v>Uppgift saknas</v>
          </cell>
        </row>
        <row r="6">
          <cell r="B6" t="str">
            <v>Berg- och anläggningsentreprenad</v>
          </cell>
          <cell r="C6" t="str">
            <v>Nacka</v>
          </cell>
          <cell r="F6" t="str">
            <v>Samverkansentreprenad</v>
          </cell>
          <cell r="G6" t="str">
            <v>50-100</v>
          </cell>
          <cell r="I6" t="str">
            <v>Gul - relativt säkra uppgifter</v>
          </cell>
        </row>
        <row r="7">
          <cell r="B7" t="str">
            <v>Bygg- och installationsentreprenad</v>
          </cell>
          <cell r="C7" t="str">
            <v>Söderort</v>
          </cell>
          <cell r="F7" t="str">
            <v>Tjänst</v>
          </cell>
          <cell r="G7" t="str">
            <v>100-300</v>
          </cell>
        </row>
        <row r="8">
          <cell r="B8" t="str">
            <v>Installation</v>
          </cell>
          <cell r="C8" t="str">
            <v>Södermalm</v>
          </cell>
          <cell r="G8" t="str">
            <v>300-500</v>
          </cell>
        </row>
        <row r="9">
          <cell r="B9" t="str">
            <v>BEST</v>
          </cell>
          <cell r="C9" t="str">
            <v>Gemensamt</v>
          </cell>
          <cell r="G9" t="str">
            <v>500-1 000</v>
          </cell>
        </row>
        <row r="10">
          <cell r="B10" t="str">
            <v>Övrigt</v>
          </cell>
          <cell r="G10" t="str">
            <v>&gt; 1 000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  <cell r="G12" t="str">
            <v>Saknas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Veidekke">
      <a:dk1>
        <a:srgbClr val="000000"/>
      </a:dk1>
      <a:lt1>
        <a:srgbClr val="FFFFFF"/>
      </a:lt1>
      <a:dk2>
        <a:srgbClr val="DA062B"/>
      </a:dk2>
      <a:lt2>
        <a:srgbClr val="E3E3E3"/>
      </a:lt2>
      <a:accent1>
        <a:srgbClr val="DA062B"/>
      </a:accent1>
      <a:accent2>
        <a:srgbClr val="B2B2B2"/>
      </a:accent2>
      <a:accent3>
        <a:srgbClr val="00687F"/>
      </a:accent3>
      <a:accent4>
        <a:srgbClr val="A1BBA5"/>
      </a:accent4>
      <a:accent5>
        <a:srgbClr val="7DA0C4"/>
      </a:accent5>
      <a:accent6>
        <a:srgbClr val="E2859D"/>
      </a:accent6>
      <a:hlink>
        <a:srgbClr val="DA062B"/>
      </a:hlink>
      <a:folHlink>
        <a:srgbClr val="B2B2B2"/>
      </a:folHlink>
    </a:clrScheme>
    <a:fontScheme name="Veidek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15BA-4BE2-4155-A52A-E7A507631BBB}">
  <dimension ref="A1:B10"/>
  <sheetViews>
    <sheetView tabSelected="1" workbookViewId="0"/>
  </sheetViews>
  <sheetFormatPr baseColWidth="10" defaultColWidth="11" defaultRowHeight="14.25" x14ac:dyDescent="0.2"/>
  <cols>
    <col min="1" max="1" width="4.625" style="46" customWidth="1"/>
    <col min="2" max="2" width="30.25" style="46" customWidth="1"/>
    <col min="3" max="16384" width="11" style="46"/>
  </cols>
  <sheetData>
    <row r="1" spans="1:2" ht="33.75" x14ac:dyDescent="0.5">
      <c r="A1" s="51" t="s">
        <v>69</v>
      </c>
    </row>
    <row r="2" spans="1:2" ht="14.25" customHeight="1" x14ac:dyDescent="0.5">
      <c r="A2" s="47"/>
    </row>
    <row r="3" spans="1:2" ht="15" x14ac:dyDescent="0.25">
      <c r="B3" s="49" t="s">
        <v>84</v>
      </c>
    </row>
    <row r="4" spans="1:2" x14ac:dyDescent="0.2">
      <c r="A4" s="50" t="s">
        <v>70</v>
      </c>
      <c r="B4" s="48" t="s">
        <v>76</v>
      </c>
    </row>
    <row r="5" spans="1:2" x14ac:dyDescent="0.2">
      <c r="A5" s="50" t="s">
        <v>71</v>
      </c>
      <c r="B5" s="48" t="s">
        <v>77</v>
      </c>
    </row>
    <row r="6" spans="1:2" x14ac:dyDescent="0.2">
      <c r="A6" s="50" t="s">
        <v>72</v>
      </c>
      <c r="B6" s="48" t="s">
        <v>78</v>
      </c>
    </row>
    <row r="7" spans="1:2" x14ac:dyDescent="0.2">
      <c r="A7" s="50" t="s">
        <v>73</v>
      </c>
      <c r="B7" s="48" t="s">
        <v>79</v>
      </c>
    </row>
    <row r="8" spans="1:2" x14ac:dyDescent="0.2">
      <c r="A8" s="50" t="s">
        <v>74</v>
      </c>
      <c r="B8" s="48" t="s">
        <v>80</v>
      </c>
    </row>
    <row r="9" spans="1:2" x14ac:dyDescent="0.2">
      <c r="A9" s="50" t="s">
        <v>75</v>
      </c>
      <c r="B9" s="48" t="s">
        <v>81</v>
      </c>
    </row>
    <row r="10" spans="1:2" x14ac:dyDescent="0.2">
      <c r="A10" s="50" t="s">
        <v>83</v>
      </c>
      <c r="B10" s="48" t="s">
        <v>82</v>
      </c>
    </row>
  </sheetData>
  <hyperlinks>
    <hyperlink ref="B4" location="'1.1'!A1" display="Skandinavia, løpende priser" xr:uid="{D37BB00C-D7A0-457F-9147-4B861A0C480E}"/>
    <hyperlink ref="B5" location="'1.2'!A1" display="Skandinavia, faste priser" xr:uid="{C43BD00D-CA07-425E-B2EC-DEFF4862839B}"/>
    <hyperlink ref="B6" location="'1.3'!A1" display="Skandinavia, endringer forr. prog." xr:uid="{5E450435-4E6B-4701-8D1C-68F4EC3A0007}"/>
    <hyperlink ref="B7" location="'2.1'!A1" display="Bygg Norge, region og sektor" xr:uid="{9F0DF0AB-46F7-4A53-B2F5-E6C20A557726}"/>
    <hyperlink ref="B8" location="'2.2'!A1" display="Bygg Sverige, region og sektor" xr:uid="{73C8346F-4F6A-471F-9F72-3C41716F01D4}"/>
    <hyperlink ref="B9" location="'2.3'!A1" display="Bygg Danmark, region og sektor" xr:uid="{B8FF300E-357C-47CC-96EF-77B01B9A4471}"/>
    <hyperlink ref="B10" location="'2.4'!A1" display="Anlegg Norge og Sverige, sektor" xr:uid="{9C79AE49-1ED8-4977-9D6C-ECC608FCBB1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792-A93F-4672-8F6A-B1CC6C903A89}">
  <dimension ref="A1:AC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58</v>
      </c>
    </row>
    <row r="2" spans="1:22" x14ac:dyDescent="0.2">
      <c r="B2" t="s">
        <v>0</v>
      </c>
      <c r="C2" s="2">
        <v>46100</v>
      </c>
    </row>
    <row r="4" spans="1:22" ht="15" x14ac:dyDescent="0.25">
      <c r="A4" s="13"/>
      <c r="B4" s="34" t="s">
        <v>1</v>
      </c>
      <c r="H4" s="1" t="s">
        <v>2</v>
      </c>
      <c r="I4" s="40">
        <v>108.67</v>
      </c>
      <c r="J4" s="35">
        <v>45992</v>
      </c>
      <c r="N4" s="1" t="s">
        <v>3</v>
      </c>
      <c r="O4" s="40">
        <v>158.57</v>
      </c>
      <c r="P4" s="35">
        <v>45992</v>
      </c>
      <c r="T4" s="1"/>
      <c r="U4" s="12"/>
      <c r="V4" s="14"/>
    </row>
    <row r="5" spans="1:22" x14ac:dyDescent="0.2">
      <c r="H5" s="61"/>
      <c r="I5" s="61"/>
      <c r="J5" s="61"/>
      <c r="K5" s="61"/>
      <c r="L5" s="61"/>
    </row>
    <row r="28" spans="1:24" ht="18" x14ac:dyDescent="0.25">
      <c r="B28" s="60" t="s">
        <v>4</v>
      </c>
      <c r="C28" s="60"/>
      <c r="D28" s="60"/>
      <c r="E28" s="60"/>
      <c r="F28" s="60"/>
      <c r="H28" s="60" t="s">
        <v>5</v>
      </c>
      <c r="I28" s="60"/>
      <c r="J28" s="60"/>
      <c r="K28" s="60"/>
      <c r="L28" s="60"/>
      <c r="N28" s="60" t="s">
        <v>6</v>
      </c>
      <c r="O28" s="60"/>
      <c r="P28" s="60"/>
      <c r="Q28" s="60"/>
      <c r="R28" s="60"/>
      <c r="T28" s="60" t="s">
        <v>7</v>
      </c>
      <c r="U28" s="60"/>
      <c r="V28" s="60"/>
      <c r="W28" s="60"/>
      <c r="X28" s="60"/>
    </row>
    <row r="30" spans="1:24" s="8" customFormat="1" ht="20.25" customHeight="1" x14ac:dyDescent="0.2">
      <c r="B30" s="27" t="s">
        <v>8</v>
      </c>
      <c r="C30" s="27" t="s">
        <v>9</v>
      </c>
      <c r="D30" s="27" t="s">
        <v>10</v>
      </c>
      <c r="E30" s="27" t="s">
        <v>11</v>
      </c>
      <c r="F30" s="27" t="s">
        <v>12</v>
      </c>
      <c r="H30" s="27" t="s">
        <v>8</v>
      </c>
      <c r="I30" s="27" t="s">
        <v>9</v>
      </c>
      <c r="J30" s="27" t="s">
        <v>10</v>
      </c>
      <c r="K30" s="27" t="s">
        <v>11</v>
      </c>
      <c r="L30" s="27" t="s">
        <v>12</v>
      </c>
      <c r="N30" s="27" t="s">
        <v>8</v>
      </c>
      <c r="O30" s="27" t="s">
        <v>9</v>
      </c>
      <c r="P30" s="27" t="s">
        <v>10</v>
      </c>
      <c r="Q30" s="27" t="s">
        <v>11</v>
      </c>
      <c r="R30" s="27" t="s">
        <v>12</v>
      </c>
      <c r="T30" s="27" t="s">
        <v>8</v>
      </c>
      <c r="U30" s="27" t="s">
        <v>9</v>
      </c>
      <c r="V30" s="27" t="s">
        <v>10</v>
      </c>
      <c r="W30" s="27" t="s">
        <v>11</v>
      </c>
      <c r="X30" s="27" t="s">
        <v>12</v>
      </c>
    </row>
    <row r="31" spans="1:24" x14ac:dyDescent="0.2">
      <c r="A31">
        <v>2008</v>
      </c>
      <c r="B31" s="7">
        <v>49.421481305409998</v>
      </c>
      <c r="C31" s="7">
        <v>49.270251533340002</v>
      </c>
      <c r="D31" s="7">
        <v>20.996662148910001</v>
      </c>
      <c r="E31" s="7">
        <v>44.287999999999997</v>
      </c>
      <c r="F31" s="7">
        <f>+SUM(B31:E31)</f>
        <v>163.97639498766</v>
      </c>
      <c r="H31" s="7">
        <v>31.202673357199981</v>
      </c>
      <c r="I31" s="7">
        <v>37.024510445750018</v>
      </c>
      <c r="J31" s="7">
        <v>12.733089357659988</v>
      </c>
      <c r="K31" s="7">
        <v>65.771000000000001</v>
      </c>
      <c r="L31" s="7">
        <f>+SUM(H31:K31)</f>
        <v>146.73127316060999</v>
      </c>
      <c r="N31" s="7">
        <v>29.573062267040005</v>
      </c>
      <c r="O31" s="7">
        <v>92.142109815950079</v>
      </c>
      <c r="P31" s="7">
        <v>10.814982404569999</v>
      </c>
      <c r="Q31" s="7">
        <v>31.13</v>
      </c>
      <c r="R31" s="7">
        <f>+SUM(N31:Q31)</f>
        <v>163.66015448756008</v>
      </c>
      <c r="T31" s="7">
        <f t="shared" ref="T31:W46" si="0">+B31+H31+N31</f>
        <v>110.19721692964998</v>
      </c>
      <c r="U31" s="7">
        <f t="shared" si="0"/>
        <v>178.4368717950401</v>
      </c>
      <c r="V31" s="7">
        <f t="shared" si="0"/>
        <v>44.544733911139986</v>
      </c>
      <c r="W31" s="7">
        <f t="shared" si="0"/>
        <v>141.18899999999999</v>
      </c>
      <c r="X31" s="7">
        <f>+SUM(T31:W31)</f>
        <v>474.36782263583007</v>
      </c>
    </row>
    <row r="32" spans="1:24" x14ac:dyDescent="0.2">
      <c r="A32">
        <v>2009</v>
      </c>
      <c r="B32" s="7">
        <v>37.230967601029988</v>
      </c>
      <c r="C32" s="7">
        <v>53.602985325939919</v>
      </c>
      <c r="D32" s="7">
        <v>21.209083749709986</v>
      </c>
      <c r="E32" s="7">
        <v>51.612000000000002</v>
      </c>
      <c r="F32" s="7">
        <f t="shared" ref="F32:F50" si="1">+SUM(B32:E32)</f>
        <v>163.65503667667991</v>
      </c>
      <c r="H32" s="7">
        <v>25.496433483609998</v>
      </c>
      <c r="I32" s="7">
        <v>35.238899492240016</v>
      </c>
      <c r="J32" s="7">
        <v>13.090132285360001</v>
      </c>
      <c r="K32" s="7">
        <v>66.863</v>
      </c>
      <c r="L32" s="7">
        <f t="shared" ref="L32:L50" si="2">+SUM(H32:K32)</f>
        <v>140.68846526121001</v>
      </c>
      <c r="N32" s="7">
        <v>17.696923879229999</v>
      </c>
      <c r="O32" s="7">
        <v>83.620044036709956</v>
      </c>
      <c r="P32" s="7">
        <v>10.917373058239997</v>
      </c>
      <c r="Q32" s="7">
        <v>28.85</v>
      </c>
      <c r="R32" s="7">
        <f t="shared" ref="R32:R50" si="3">+SUM(N32:Q32)</f>
        <v>141.08434097417995</v>
      </c>
      <c r="T32" s="7">
        <f t="shared" si="0"/>
        <v>80.424324963869992</v>
      </c>
      <c r="U32" s="7">
        <f t="shared" si="0"/>
        <v>172.46192885488989</v>
      </c>
      <c r="V32" s="7">
        <f t="shared" si="0"/>
        <v>45.216589093309985</v>
      </c>
      <c r="W32" s="7">
        <f t="shared" si="0"/>
        <v>147.32499999999999</v>
      </c>
      <c r="X32" s="7">
        <f t="shared" ref="X32:X45" si="4">+SUM(T32:W32)</f>
        <v>445.42784291206988</v>
      </c>
    </row>
    <row r="33" spans="1:29" x14ac:dyDescent="0.2">
      <c r="A33">
        <v>2010</v>
      </c>
      <c r="B33" s="7">
        <v>29.403150272369977</v>
      </c>
      <c r="C33" s="7">
        <v>48.474632748320012</v>
      </c>
      <c r="D33" s="7">
        <v>19.006156962180004</v>
      </c>
      <c r="E33" s="7">
        <v>52.232999999999997</v>
      </c>
      <c r="F33" s="7">
        <f t="shared" si="1"/>
        <v>149.11693998286998</v>
      </c>
      <c r="H33" s="7">
        <v>27.908450829059994</v>
      </c>
      <c r="I33" s="7">
        <v>29.71501882362999</v>
      </c>
      <c r="J33" s="7">
        <v>14.225326311670001</v>
      </c>
      <c r="K33" s="7">
        <v>63.902000000000001</v>
      </c>
      <c r="L33" s="7">
        <f t="shared" si="2"/>
        <v>135.75079596435998</v>
      </c>
      <c r="N33" s="7">
        <v>12.006509174229999</v>
      </c>
      <c r="O33" s="7">
        <v>54.16643097963</v>
      </c>
      <c r="P33" s="7">
        <v>12.804794439759997</v>
      </c>
      <c r="Q33" s="7">
        <v>31.25</v>
      </c>
      <c r="R33" s="7">
        <f t="shared" si="3"/>
        <v>110.22773459362</v>
      </c>
      <c r="T33" s="7">
        <f t="shared" si="0"/>
        <v>69.318110275659976</v>
      </c>
      <c r="U33" s="7">
        <f t="shared" si="0"/>
        <v>132.35608255158002</v>
      </c>
      <c r="V33" s="7">
        <f t="shared" si="0"/>
        <v>46.036277713609998</v>
      </c>
      <c r="W33" s="7">
        <f t="shared" si="0"/>
        <v>147.38499999999999</v>
      </c>
      <c r="X33" s="7">
        <f t="shared" si="4"/>
        <v>395.09547054084999</v>
      </c>
    </row>
    <row r="34" spans="1:29" x14ac:dyDescent="0.2">
      <c r="A34">
        <v>2011</v>
      </c>
      <c r="B34" s="7">
        <v>39.287450591419976</v>
      </c>
      <c r="C34" s="7">
        <v>47.617584823810027</v>
      </c>
      <c r="D34" s="7">
        <v>20.565755503550008</v>
      </c>
      <c r="E34" s="7">
        <v>55.831000000000003</v>
      </c>
      <c r="F34" s="7">
        <f t="shared" si="1"/>
        <v>163.30179091878</v>
      </c>
      <c r="H34" s="7">
        <v>37.638357143359983</v>
      </c>
      <c r="I34" s="7">
        <v>32.950619598989995</v>
      </c>
      <c r="J34" s="7">
        <v>17.181556132710003</v>
      </c>
      <c r="K34" s="7">
        <v>61.984999999999999</v>
      </c>
      <c r="L34" s="7">
        <f t="shared" si="2"/>
        <v>149.75553287506</v>
      </c>
      <c r="N34" s="7">
        <v>18.712140881859987</v>
      </c>
      <c r="O34" s="7">
        <v>48.459142265659999</v>
      </c>
      <c r="P34" s="7">
        <v>15.3582133709</v>
      </c>
      <c r="Q34" s="7">
        <v>34.79</v>
      </c>
      <c r="R34" s="7">
        <f t="shared" si="3"/>
        <v>117.31949651841998</v>
      </c>
      <c r="T34" s="7">
        <f t="shared" si="0"/>
        <v>95.63794861663996</v>
      </c>
      <c r="U34" s="7">
        <f t="shared" si="0"/>
        <v>129.02734668846003</v>
      </c>
      <c r="V34" s="7">
        <f t="shared" si="0"/>
        <v>53.105525007160011</v>
      </c>
      <c r="W34" s="7">
        <f t="shared" si="0"/>
        <v>152.60599999999999</v>
      </c>
      <c r="X34" s="7">
        <f t="shared" si="4"/>
        <v>430.37682031226001</v>
      </c>
    </row>
    <row r="35" spans="1:29" x14ac:dyDescent="0.2">
      <c r="A35">
        <v>2012</v>
      </c>
      <c r="B35" s="7">
        <v>50.281702238350015</v>
      </c>
      <c r="C35" s="7">
        <v>51.40307845541998</v>
      </c>
      <c r="D35" s="7">
        <v>19.591274091709977</v>
      </c>
      <c r="E35" s="7">
        <v>50.516278</v>
      </c>
      <c r="F35" s="7">
        <f t="shared" si="1"/>
        <v>171.79233278547997</v>
      </c>
      <c r="H35" s="7">
        <v>43.498452149549998</v>
      </c>
      <c r="I35" s="7">
        <v>43.087037631290031</v>
      </c>
      <c r="J35" s="7">
        <v>16.970932459730008</v>
      </c>
      <c r="K35" s="7">
        <v>71.521000000000001</v>
      </c>
      <c r="L35" s="7">
        <f t="shared" si="2"/>
        <v>175.07742224057003</v>
      </c>
      <c r="N35" s="7">
        <v>22.26039118165998</v>
      </c>
      <c r="O35" s="7">
        <v>49.313542857599998</v>
      </c>
      <c r="P35" s="7">
        <v>17.120095168980001</v>
      </c>
      <c r="Q35" s="7">
        <v>40.450000000000003</v>
      </c>
      <c r="R35" s="7">
        <f t="shared" si="3"/>
        <v>129.14402920824</v>
      </c>
      <c r="T35" s="7">
        <f t="shared" si="0"/>
        <v>116.04054556956</v>
      </c>
      <c r="U35" s="7">
        <f t="shared" si="0"/>
        <v>143.80365894431</v>
      </c>
      <c r="V35" s="7">
        <f t="shared" si="0"/>
        <v>53.682301720419986</v>
      </c>
      <c r="W35" s="7">
        <f t="shared" si="0"/>
        <v>162.487278</v>
      </c>
      <c r="X35" s="7">
        <f t="shared" si="4"/>
        <v>476.01378423428997</v>
      </c>
    </row>
    <row r="36" spans="1:29" x14ac:dyDescent="0.2">
      <c r="A36">
        <v>2013</v>
      </c>
      <c r="B36" s="7">
        <v>56.475236869080028</v>
      </c>
      <c r="C36" s="7">
        <v>49.898170306470007</v>
      </c>
      <c r="D36" s="7">
        <v>20.524823589849984</v>
      </c>
      <c r="E36" s="7">
        <v>54.692239999999998</v>
      </c>
      <c r="F36" s="7">
        <f t="shared" si="1"/>
        <v>181.59047076540003</v>
      </c>
      <c r="H36" s="7">
        <v>46.836135216230019</v>
      </c>
      <c r="I36" s="7">
        <v>42.653977243339988</v>
      </c>
      <c r="J36" s="7">
        <v>17.177571627869984</v>
      </c>
      <c r="K36" s="7">
        <v>66.046999999999997</v>
      </c>
      <c r="L36" s="7">
        <f t="shared" si="2"/>
        <v>172.71468408743999</v>
      </c>
      <c r="N36" s="7">
        <v>17.553908925919998</v>
      </c>
      <c r="O36" s="7">
        <v>46.766254390850008</v>
      </c>
      <c r="P36" s="7">
        <v>18.644408108599993</v>
      </c>
      <c r="Q36" s="7">
        <v>43.63</v>
      </c>
      <c r="R36" s="7">
        <f t="shared" si="3"/>
        <v>126.59457142536999</v>
      </c>
      <c r="T36" s="7">
        <f t="shared" si="0"/>
        <v>120.86528101123004</v>
      </c>
      <c r="U36" s="7">
        <f t="shared" si="0"/>
        <v>139.31840194066001</v>
      </c>
      <c r="V36" s="7">
        <f t="shared" si="0"/>
        <v>56.346803326319957</v>
      </c>
      <c r="W36" s="7">
        <f t="shared" si="0"/>
        <v>164.36923999999999</v>
      </c>
      <c r="X36" s="7">
        <f t="shared" si="4"/>
        <v>480.89972627820998</v>
      </c>
    </row>
    <row r="37" spans="1:29" x14ac:dyDescent="0.2">
      <c r="A37">
        <v>2014</v>
      </c>
      <c r="B37" s="7">
        <v>60.106691502519986</v>
      </c>
      <c r="C37" s="7">
        <v>47.689869048560091</v>
      </c>
      <c r="D37" s="7">
        <v>22.960913226870016</v>
      </c>
      <c r="E37" s="7">
        <v>65.111913000000001</v>
      </c>
      <c r="F37" s="7">
        <f t="shared" si="1"/>
        <v>195.86938677795007</v>
      </c>
      <c r="H37" s="7">
        <v>56.584765412100005</v>
      </c>
      <c r="I37" s="7">
        <v>39.67752571825001</v>
      </c>
      <c r="J37" s="7">
        <v>21.289598864249999</v>
      </c>
      <c r="K37" s="7">
        <v>71.597999999999999</v>
      </c>
      <c r="L37" s="7">
        <f t="shared" si="2"/>
        <v>189.14988999460002</v>
      </c>
      <c r="N37" s="7">
        <v>15.320989409120001</v>
      </c>
      <c r="O37" s="7">
        <v>47.268584834430001</v>
      </c>
      <c r="P37" s="7">
        <v>19.832987153120012</v>
      </c>
      <c r="Q37" s="7">
        <v>39.58</v>
      </c>
      <c r="R37" s="7">
        <f t="shared" si="3"/>
        <v>122.00256139667002</v>
      </c>
      <c r="T37" s="7">
        <f t="shared" si="0"/>
        <v>132.01244632373999</v>
      </c>
      <c r="U37" s="7">
        <f t="shared" si="0"/>
        <v>134.63597960124008</v>
      </c>
      <c r="V37" s="7">
        <f t="shared" si="0"/>
        <v>64.083499244240031</v>
      </c>
      <c r="W37" s="7">
        <f t="shared" si="0"/>
        <v>176.28991300000001</v>
      </c>
      <c r="X37" s="7">
        <f t="shared" si="4"/>
        <v>507.02183816922013</v>
      </c>
    </row>
    <row r="38" spans="1:29" x14ac:dyDescent="0.2">
      <c r="A38">
        <v>2015</v>
      </c>
      <c r="B38" s="7">
        <v>56.182640501470026</v>
      </c>
      <c r="C38" s="7">
        <v>48.373248313890052</v>
      </c>
      <c r="D38" s="7">
        <v>26.99416146631998</v>
      </c>
      <c r="E38" s="7">
        <v>72.029792</v>
      </c>
      <c r="F38" s="7">
        <f t="shared" si="1"/>
        <v>203.57984228168004</v>
      </c>
      <c r="H38" s="7">
        <v>72.980285646780032</v>
      </c>
      <c r="I38" s="7">
        <v>40.134363140700017</v>
      </c>
      <c r="J38" s="7">
        <v>27.365548874859982</v>
      </c>
      <c r="K38" s="7">
        <v>73.013000000000005</v>
      </c>
      <c r="L38" s="7">
        <f t="shared" si="2"/>
        <v>213.49319766234004</v>
      </c>
      <c r="N38" s="7">
        <v>21.88128595109001</v>
      </c>
      <c r="O38" s="7">
        <v>47.536813080220007</v>
      </c>
      <c r="P38" s="7">
        <v>17.606244241080002</v>
      </c>
      <c r="Q38" s="7">
        <v>47.134287</v>
      </c>
      <c r="R38" s="7">
        <f t="shared" si="3"/>
        <v>134.15863027239004</v>
      </c>
      <c r="T38" s="7">
        <f t="shared" si="0"/>
        <v>151.04421209934006</v>
      </c>
      <c r="U38" s="7">
        <f t="shared" si="0"/>
        <v>136.04442453481008</v>
      </c>
      <c r="V38" s="7">
        <f t="shared" si="0"/>
        <v>71.965954582259968</v>
      </c>
      <c r="W38" s="7">
        <f t="shared" si="0"/>
        <v>192.17707900000002</v>
      </c>
      <c r="X38" s="7">
        <f t="shared" si="4"/>
        <v>551.23167021641018</v>
      </c>
    </row>
    <row r="39" spans="1:29" x14ac:dyDescent="0.2">
      <c r="A39">
        <v>2016</v>
      </c>
      <c r="B39" s="7">
        <v>63.311352805730039</v>
      </c>
      <c r="C39" s="7">
        <v>50.808375848769934</v>
      </c>
      <c r="D39" s="7">
        <v>29.277357240899995</v>
      </c>
      <c r="E39" s="7">
        <v>74.068489999999997</v>
      </c>
      <c r="F39" s="7">
        <f t="shared" si="1"/>
        <v>217.46557589539995</v>
      </c>
      <c r="H39" s="7">
        <v>100.19046624601005</v>
      </c>
      <c r="I39" s="7">
        <v>44.064008546929983</v>
      </c>
      <c r="J39" s="7">
        <v>30.080907191500003</v>
      </c>
      <c r="K39" s="7">
        <v>75.355999999999995</v>
      </c>
      <c r="L39" s="7">
        <f t="shared" si="2"/>
        <v>249.69138198444</v>
      </c>
      <c r="N39" s="7">
        <v>31.886145073130002</v>
      </c>
      <c r="O39" s="7">
        <v>48.59473058603001</v>
      </c>
      <c r="P39" s="7">
        <v>16.303293912279994</v>
      </c>
      <c r="Q39" s="7">
        <v>47.941672000000004</v>
      </c>
      <c r="R39" s="7">
        <f t="shared" si="3"/>
        <v>144.72584157144001</v>
      </c>
      <c r="T39" s="7">
        <f t="shared" si="0"/>
        <v>195.38796412487008</v>
      </c>
      <c r="U39" s="7">
        <f t="shared" si="0"/>
        <v>143.46711498172994</v>
      </c>
      <c r="V39" s="7">
        <f t="shared" si="0"/>
        <v>75.661558344679989</v>
      </c>
      <c r="W39" s="7">
        <f t="shared" si="0"/>
        <v>197.366162</v>
      </c>
      <c r="X39" s="7">
        <f t="shared" si="4"/>
        <v>611.88279945127999</v>
      </c>
    </row>
    <row r="40" spans="1:29" x14ac:dyDescent="0.2">
      <c r="A40">
        <v>2017</v>
      </c>
      <c r="B40" s="7">
        <v>77.986002611189988</v>
      </c>
      <c r="C40" s="7">
        <v>53.712046477409949</v>
      </c>
      <c r="D40" s="7">
        <v>27.601382116310035</v>
      </c>
      <c r="E40" s="7">
        <v>77.4388632</v>
      </c>
      <c r="F40" s="7">
        <f t="shared" si="1"/>
        <v>236.73829440490999</v>
      </c>
      <c r="H40" s="7">
        <v>128.86861537858007</v>
      </c>
      <c r="I40" s="7">
        <v>53.824180015899977</v>
      </c>
      <c r="J40" s="7">
        <v>35.607251584270017</v>
      </c>
      <c r="K40" s="7">
        <v>80.106999999999999</v>
      </c>
      <c r="L40" s="7">
        <f t="shared" si="2"/>
        <v>298.40704697875003</v>
      </c>
      <c r="N40" s="7">
        <v>42.570279837050009</v>
      </c>
      <c r="O40" s="7">
        <v>52.86542486303</v>
      </c>
      <c r="P40" s="7">
        <v>16.292829467530002</v>
      </c>
      <c r="Q40" s="7">
        <v>43.760453999999996</v>
      </c>
      <c r="R40" s="7">
        <f t="shared" si="3"/>
        <v>155.48898816760999</v>
      </c>
      <c r="T40" s="7">
        <f t="shared" si="0"/>
        <v>249.42489782682009</v>
      </c>
      <c r="U40" s="7">
        <f t="shared" si="0"/>
        <v>160.40165135633993</v>
      </c>
      <c r="V40" s="7">
        <f t="shared" si="0"/>
        <v>79.50146316811005</v>
      </c>
      <c r="W40" s="7">
        <f t="shared" si="0"/>
        <v>201.30631719999997</v>
      </c>
      <c r="X40" s="7">
        <f t="shared" si="4"/>
        <v>690.63432955126996</v>
      </c>
    </row>
    <row r="41" spans="1:29" x14ac:dyDescent="0.2">
      <c r="A41">
        <v>2018</v>
      </c>
      <c r="B41" s="7">
        <v>80.317739843929971</v>
      </c>
      <c r="C41" s="7">
        <v>55.252786660679988</v>
      </c>
      <c r="D41" s="7">
        <v>28.162811050070022</v>
      </c>
      <c r="E41" s="7">
        <v>85.120597136000001</v>
      </c>
      <c r="F41" s="7">
        <f t="shared" si="1"/>
        <v>248.85393469067998</v>
      </c>
      <c r="H41" s="7">
        <v>128.76788186804995</v>
      </c>
      <c r="I41" s="7">
        <v>55.201033716960055</v>
      </c>
      <c r="J41" s="7">
        <v>41.010845092560068</v>
      </c>
      <c r="K41" s="7">
        <v>88.911000000000001</v>
      </c>
      <c r="L41" s="7">
        <f t="shared" si="2"/>
        <v>313.89076067757003</v>
      </c>
      <c r="N41" s="7">
        <v>47.676920001430034</v>
      </c>
      <c r="O41" s="7">
        <v>50.684719734569974</v>
      </c>
      <c r="P41" s="7">
        <v>16.457138517300006</v>
      </c>
      <c r="Q41" s="7">
        <v>47.147041000000002</v>
      </c>
      <c r="R41" s="7">
        <f t="shared" si="3"/>
        <v>161.96581925330003</v>
      </c>
      <c r="T41" s="7">
        <f t="shared" si="0"/>
        <v>256.76254171340997</v>
      </c>
      <c r="U41" s="7">
        <f t="shared" si="0"/>
        <v>161.13854011221002</v>
      </c>
      <c r="V41" s="7">
        <f t="shared" si="0"/>
        <v>85.630794659930103</v>
      </c>
      <c r="W41" s="7">
        <f t="shared" si="0"/>
        <v>221.17863813600002</v>
      </c>
      <c r="X41" s="7">
        <f t="shared" si="4"/>
        <v>724.71051462155015</v>
      </c>
    </row>
    <row r="42" spans="1:29" x14ac:dyDescent="0.2">
      <c r="A42">
        <v>2019</v>
      </c>
      <c r="B42" s="7">
        <v>76.121946031160007</v>
      </c>
      <c r="C42" s="7">
        <v>56.515853964170049</v>
      </c>
      <c r="D42" s="7">
        <v>32.316313855540017</v>
      </c>
      <c r="E42" s="7">
        <v>93.328265243200008</v>
      </c>
      <c r="F42" s="7">
        <f t="shared" si="1"/>
        <v>258.28237909407005</v>
      </c>
      <c r="H42" s="7">
        <v>111.25095254144995</v>
      </c>
      <c r="I42" s="7">
        <v>63.059196189079969</v>
      </c>
      <c r="J42" s="7">
        <v>44.568654107520018</v>
      </c>
      <c r="K42" s="7">
        <v>98.691999999999993</v>
      </c>
      <c r="L42" s="7">
        <f t="shared" si="2"/>
        <v>317.57080283804993</v>
      </c>
      <c r="N42" s="7">
        <v>58.210354757519966</v>
      </c>
      <c r="O42" s="7">
        <v>51.261986012359984</v>
      </c>
      <c r="P42" s="7">
        <v>15.841228975950003</v>
      </c>
      <c r="Q42" s="7">
        <v>47.557881000000002</v>
      </c>
      <c r="R42" s="7">
        <f t="shared" si="3"/>
        <v>172.87145074582995</v>
      </c>
      <c r="T42" s="7">
        <f t="shared" si="0"/>
        <v>245.58325333012993</v>
      </c>
      <c r="U42" s="7">
        <f t="shared" si="0"/>
        <v>170.83703616561002</v>
      </c>
      <c r="V42" s="7">
        <f t="shared" si="0"/>
        <v>92.726196939010038</v>
      </c>
      <c r="W42" s="7">
        <f t="shared" si="0"/>
        <v>239.57814624320002</v>
      </c>
      <c r="X42" s="7">
        <f t="shared" si="4"/>
        <v>748.72463267795001</v>
      </c>
      <c r="Z42" s="11"/>
      <c r="AA42" s="11"/>
      <c r="AB42" s="11"/>
      <c r="AC42" s="11"/>
    </row>
    <row r="43" spans="1:29" x14ac:dyDescent="0.2">
      <c r="A43">
        <v>2020</v>
      </c>
      <c r="B43" s="7">
        <v>72.761868198570028</v>
      </c>
      <c r="C43" s="7">
        <v>53.942025207760061</v>
      </c>
      <c r="D43" s="7">
        <v>36.789674018379976</v>
      </c>
      <c r="E43" s="7">
        <v>93.457729520594782</v>
      </c>
      <c r="F43" s="7">
        <f t="shared" si="1"/>
        <v>256.95129694530482</v>
      </c>
      <c r="H43" s="7">
        <v>106.45232121046001</v>
      </c>
      <c r="I43" s="7">
        <v>68.326785272989909</v>
      </c>
      <c r="J43" s="7">
        <v>45.992379391489983</v>
      </c>
      <c r="K43" s="7">
        <v>109.307</v>
      </c>
      <c r="L43" s="7">
        <f t="shared" si="2"/>
        <v>330.07848587493993</v>
      </c>
      <c r="M43" s="11"/>
      <c r="N43" s="7">
        <v>62.706857877479941</v>
      </c>
      <c r="O43" s="7">
        <v>50.745373555300006</v>
      </c>
      <c r="P43" s="7">
        <v>15.702987617080005</v>
      </c>
      <c r="Q43" s="7">
        <v>50.952267000000013</v>
      </c>
      <c r="R43" s="7">
        <f t="shared" si="3"/>
        <v>180.10748604985994</v>
      </c>
      <c r="T43" s="7">
        <f t="shared" si="0"/>
        <v>241.92104728650997</v>
      </c>
      <c r="U43" s="7">
        <f t="shared" si="0"/>
        <v>173.01418403604998</v>
      </c>
      <c r="V43" s="7">
        <f t="shared" si="0"/>
        <v>98.485041026949972</v>
      </c>
      <c r="W43" s="7">
        <f t="shared" si="0"/>
        <v>253.71699652059479</v>
      </c>
      <c r="X43" s="7">
        <f t="shared" si="4"/>
        <v>767.13726887010466</v>
      </c>
      <c r="Z43" s="11"/>
      <c r="AA43" s="11"/>
      <c r="AB43" s="11"/>
      <c r="AC43" s="11"/>
    </row>
    <row r="44" spans="1:29" x14ac:dyDescent="0.2">
      <c r="A44">
        <v>2021</v>
      </c>
      <c r="B44" s="7">
        <v>74.299822375590068</v>
      </c>
      <c r="C44" s="7">
        <v>56.859894878689978</v>
      </c>
      <c r="D44" s="7">
        <v>36.50838332072</v>
      </c>
      <c r="E44" s="7">
        <v>97.489656976316155</v>
      </c>
      <c r="F44" s="7">
        <f t="shared" si="1"/>
        <v>265.15775755131619</v>
      </c>
      <c r="H44" s="7">
        <v>124.15537481527004</v>
      </c>
      <c r="I44" s="7">
        <v>69.585563755159939</v>
      </c>
      <c r="J44" s="7">
        <v>48.766268433449973</v>
      </c>
      <c r="K44" s="7">
        <v>104.836</v>
      </c>
      <c r="L44" s="7">
        <f t="shared" si="2"/>
        <v>347.34320700387997</v>
      </c>
      <c r="N44" s="7">
        <v>62.349210154820007</v>
      </c>
      <c r="O44" s="7">
        <v>61.278578976769971</v>
      </c>
      <c r="P44" s="7">
        <v>16.346436993459992</v>
      </c>
      <c r="Q44" s="7">
        <v>53.236402114373782</v>
      </c>
      <c r="R44" s="7">
        <f t="shared" si="3"/>
        <v>193.21062823942376</v>
      </c>
      <c r="T44" s="7">
        <f t="shared" si="0"/>
        <v>260.80440734568009</v>
      </c>
      <c r="U44" s="7">
        <f t="shared" si="0"/>
        <v>187.72403761061989</v>
      </c>
      <c r="V44" s="7">
        <f t="shared" si="0"/>
        <v>101.62108874762997</v>
      </c>
      <c r="W44" s="7">
        <f t="shared" si="0"/>
        <v>255.56205909068996</v>
      </c>
      <c r="X44" s="7">
        <f t="shared" si="4"/>
        <v>805.71159279461995</v>
      </c>
      <c r="Z44" s="11"/>
      <c r="AA44" s="11"/>
      <c r="AB44" s="11"/>
      <c r="AC44" s="11"/>
    </row>
    <row r="45" spans="1:29" x14ac:dyDescent="0.2">
      <c r="A45">
        <v>2022</v>
      </c>
      <c r="B45" s="7">
        <v>82.312931549560048</v>
      </c>
      <c r="C45" s="7">
        <v>68.20594409271996</v>
      </c>
      <c r="D45" s="7">
        <v>32.700996859719986</v>
      </c>
      <c r="E45" s="7">
        <v>108.40039350236542</v>
      </c>
      <c r="F45" s="7">
        <f t="shared" si="1"/>
        <v>291.62026600436542</v>
      </c>
      <c r="H45" s="7">
        <v>156.71911907423004</v>
      </c>
      <c r="I45" s="7">
        <v>92.312497046940109</v>
      </c>
      <c r="J45" s="7">
        <v>50.476624703170046</v>
      </c>
      <c r="K45" s="7">
        <v>115.901</v>
      </c>
      <c r="L45" s="7">
        <f t="shared" si="2"/>
        <v>415.4092408243402</v>
      </c>
      <c r="N45" s="7">
        <v>70.523938951779996</v>
      </c>
      <c r="O45" s="7">
        <v>75.666839104479976</v>
      </c>
      <c r="P45" s="7">
        <v>15.873745999859995</v>
      </c>
      <c r="Q45" s="7">
        <v>66.08518277068417</v>
      </c>
      <c r="R45" s="7">
        <f t="shared" si="3"/>
        <v>228.14970682680416</v>
      </c>
      <c r="T45" s="7">
        <f t="shared" si="0"/>
        <v>309.55598957557009</v>
      </c>
      <c r="U45" s="7">
        <f t="shared" si="0"/>
        <v>236.18528024414005</v>
      </c>
      <c r="V45" s="7">
        <f t="shared" si="0"/>
        <v>99.051367562750031</v>
      </c>
      <c r="W45" s="7">
        <f t="shared" si="0"/>
        <v>290.38657627304957</v>
      </c>
      <c r="X45" s="7">
        <f t="shared" si="4"/>
        <v>935.17921365550978</v>
      </c>
      <c r="Z45" s="11"/>
      <c r="AA45" s="11"/>
      <c r="AB45" s="11"/>
      <c r="AC45" s="11"/>
    </row>
    <row r="46" spans="1:29" x14ac:dyDescent="0.2">
      <c r="A46">
        <v>2023</v>
      </c>
      <c r="B46" s="7">
        <v>83.767693787919939</v>
      </c>
      <c r="C46" s="7">
        <v>75.409271279790005</v>
      </c>
      <c r="D46" s="7">
        <v>32.624292689620006</v>
      </c>
      <c r="E46" s="7">
        <v>108.6450826262616</v>
      </c>
      <c r="F46" s="7">
        <f t="shared" si="1"/>
        <v>300.44634038359152</v>
      </c>
      <c r="H46" s="7">
        <v>123.68464600699998</v>
      </c>
      <c r="I46" s="7">
        <v>99.874049753100039</v>
      </c>
      <c r="J46" s="7">
        <v>43.690783082309991</v>
      </c>
      <c r="K46" s="7">
        <v>130.47999999999999</v>
      </c>
      <c r="L46" s="7">
        <f t="shared" si="2"/>
        <v>397.72947884241</v>
      </c>
      <c r="N46" s="7">
        <v>61.375975460480014</v>
      </c>
      <c r="O46" s="7">
        <v>71.617869985940033</v>
      </c>
      <c r="P46" s="7">
        <v>16.199926589129998</v>
      </c>
      <c r="Q46" s="7">
        <v>69.403481584707762</v>
      </c>
      <c r="R46" s="7">
        <f t="shared" si="3"/>
        <v>218.59725362025779</v>
      </c>
      <c r="T46" s="7">
        <f t="shared" si="0"/>
        <v>268.8283152553999</v>
      </c>
      <c r="U46" s="7">
        <f t="shared" si="0"/>
        <v>246.9011910188301</v>
      </c>
      <c r="V46" s="7">
        <f t="shared" si="0"/>
        <v>92.515002361059999</v>
      </c>
      <c r="W46" s="7">
        <f t="shared" si="0"/>
        <v>308.52856421096936</v>
      </c>
      <c r="X46" s="7">
        <f t="shared" ref="X46" si="5">+SUM(T46:W46)</f>
        <v>916.77307284625931</v>
      </c>
      <c r="Z46" s="11"/>
      <c r="AA46" s="11"/>
      <c r="AB46" s="11"/>
      <c r="AC46" s="11"/>
    </row>
    <row r="47" spans="1:29" x14ac:dyDescent="0.2">
      <c r="A47">
        <v>2024</v>
      </c>
      <c r="B47" s="7">
        <v>66.441841032639971</v>
      </c>
      <c r="C47" s="7">
        <v>64.960690802520048</v>
      </c>
      <c r="D47" s="7">
        <v>31.338246527169957</v>
      </c>
      <c r="E47" s="7">
        <v>115.09185577026744</v>
      </c>
      <c r="F47" s="7">
        <f t="shared" si="1"/>
        <v>277.83263413259738</v>
      </c>
      <c r="H47" s="7">
        <v>69.522611739529992</v>
      </c>
      <c r="I47" s="7">
        <v>94.166640699860011</v>
      </c>
      <c r="J47" s="7">
        <v>41.102886793849983</v>
      </c>
      <c r="K47" s="7">
        <v>139.191</v>
      </c>
      <c r="L47" s="7">
        <f t="shared" si="2"/>
        <v>343.98313923323997</v>
      </c>
      <c r="N47" s="7">
        <v>45.219970259580002</v>
      </c>
      <c r="O47" s="7">
        <v>63.683123818309987</v>
      </c>
      <c r="P47" s="7">
        <v>14.647949432570002</v>
      </c>
      <c r="Q47" s="7">
        <v>69.581284886320674</v>
      </c>
      <c r="R47" s="7">
        <f t="shared" si="3"/>
        <v>193.13232839678068</v>
      </c>
      <c r="T47" s="7">
        <f t="shared" ref="T47" si="6">+B47+H47+N47</f>
        <v>181.18442303174999</v>
      </c>
      <c r="U47" s="7">
        <f t="shared" ref="U47" si="7">+C47+I47+O47</f>
        <v>222.81045532069004</v>
      </c>
      <c r="V47" s="7">
        <f t="shared" ref="V47" si="8">+D47+J47+P47</f>
        <v>87.089082753589949</v>
      </c>
      <c r="W47" s="7">
        <f t="shared" ref="W47" si="9">+E47+K47+Q47</f>
        <v>323.86414065658812</v>
      </c>
      <c r="X47" s="7">
        <f t="shared" ref="X47" si="10">+SUM(T47:W47)</f>
        <v>814.94810176261808</v>
      </c>
      <c r="Z47" s="11"/>
      <c r="AA47" s="11"/>
      <c r="AB47" s="11"/>
      <c r="AC47" s="11"/>
    </row>
    <row r="48" spans="1:29" s="1" customFormat="1" ht="15" x14ac:dyDescent="0.25">
      <c r="A48" s="10">
        <v>2025</v>
      </c>
      <c r="B48" s="9">
        <v>55.94361578221001</v>
      </c>
      <c r="C48" s="9">
        <v>55.822385475140045</v>
      </c>
      <c r="D48" s="9">
        <v>28.194940142590021</v>
      </c>
      <c r="E48" s="9">
        <v>115.68294991762878</v>
      </c>
      <c r="F48" s="9">
        <f>+SUM(B48:E48)</f>
        <v>255.64389131756886</v>
      </c>
      <c r="G48" s="57"/>
      <c r="H48" s="9">
        <v>70.30890874313998</v>
      </c>
      <c r="I48" s="9">
        <v>86.53591950313988</v>
      </c>
      <c r="J48" s="9">
        <v>41.65735247205</v>
      </c>
      <c r="K48" s="9">
        <v>138.95500000000001</v>
      </c>
      <c r="L48" s="9">
        <f t="shared" si="2"/>
        <v>337.45718071832988</v>
      </c>
      <c r="M48" s="52"/>
      <c r="N48" s="9">
        <v>39.692499326719961</v>
      </c>
      <c r="O48" s="9">
        <v>59.716261107100024</v>
      </c>
      <c r="P48" s="9">
        <v>13.98317113954001</v>
      </c>
      <c r="Q48" s="9">
        <v>68.189659188594263</v>
      </c>
      <c r="R48" s="9">
        <f t="shared" si="3"/>
        <v>181.58159076195426</v>
      </c>
      <c r="T48" s="9">
        <f t="shared" ref="T48" si="11">+B48+H48+N48</f>
        <v>165.94502385206997</v>
      </c>
      <c r="U48" s="9">
        <f t="shared" ref="U48" si="12">+C48+I48+O48</f>
        <v>202.07456608537996</v>
      </c>
      <c r="V48" s="9">
        <f t="shared" ref="V48" si="13">+D48+J48+P48</f>
        <v>83.835463754180026</v>
      </c>
      <c r="W48" s="9">
        <f t="shared" ref="W48" si="14">+E48+K48+Q48</f>
        <v>322.82760910622306</v>
      </c>
      <c r="X48" s="9">
        <f t="shared" ref="X48" si="15">+SUM(T48:W48)</f>
        <v>774.68266279785303</v>
      </c>
      <c r="Z48" s="11"/>
      <c r="AA48" s="11"/>
      <c r="AB48" s="11"/>
      <c r="AC48" s="11"/>
    </row>
    <row r="49" spans="1:29" ht="15" x14ac:dyDescent="0.25">
      <c r="A49" s="16">
        <v>2026</v>
      </c>
      <c r="B49" s="17">
        <v>58.213429161510035</v>
      </c>
      <c r="C49" s="17">
        <v>57.53194998980004</v>
      </c>
      <c r="D49" s="17">
        <v>31.54469120309999</v>
      </c>
      <c r="E49" s="18">
        <v>118.68059141635972</v>
      </c>
      <c r="F49" s="18">
        <f>+SUM(B49:E49)</f>
        <v>265.97066177076977</v>
      </c>
      <c r="G49" s="57"/>
      <c r="H49" s="17">
        <v>81.498703049720007</v>
      </c>
      <c r="I49" s="17">
        <v>94.039017124069986</v>
      </c>
      <c r="J49" s="17">
        <v>47.188915709959943</v>
      </c>
      <c r="K49" s="18">
        <v>149.39908096000002</v>
      </c>
      <c r="L49" s="17">
        <f t="shared" si="2"/>
        <v>372.12571684374996</v>
      </c>
      <c r="M49" s="1"/>
      <c r="N49" s="17">
        <v>42.578361656499993</v>
      </c>
      <c r="O49" s="17">
        <v>59.207857797259955</v>
      </c>
      <c r="P49" s="17">
        <v>13.729534674</v>
      </c>
      <c r="Q49" s="18">
        <v>72.281038739909917</v>
      </c>
      <c r="R49" s="17">
        <f t="shared" si="3"/>
        <v>187.79679286766986</v>
      </c>
      <c r="S49" s="1"/>
      <c r="T49" s="17">
        <f t="shared" ref="T49" si="16">+B49+H49+N49</f>
        <v>182.29049386773002</v>
      </c>
      <c r="U49" s="17">
        <f t="shared" ref="U49" si="17">+C49+I49+O49</f>
        <v>210.77882491112999</v>
      </c>
      <c r="V49" s="17">
        <f t="shared" ref="V49" si="18">+D49+J49+P49</f>
        <v>92.463141587059937</v>
      </c>
      <c r="W49" s="18">
        <f t="shared" ref="W49" si="19">+E49+K49+Q49</f>
        <v>340.36071111626961</v>
      </c>
      <c r="X49" s="18">
        <f t="shared" ref="X49" si="20">+SUM(T49:W49)</f>
        <v>825.89317148218959</v>
      </c>
      <c r="Y49" s="1"/>
      <c r="Z49" s="11"/>
      <c r="AA49" s="11"/>
      <c r="AB49" s="11"/>
      <c r="AC49" s="11"/>
    </row>
    <row r="50" spans="1:29" ht="15" x14ac:dyDescent="0.25">
      <c r="A50" s="16">
        <v>2027</v>
      </c>
      <c r="B50" s="17">
        <v>62.566711308110037</v>
      </c>
      <c r="C50" s="17">
        <v>56.900546503029979</v>
      </c>
      <c r="D50" s="17">
        <v>36.743273106550014</v>
      </c>
      <c r="E50" s="18">
        <v>120.77115041450737</v>
      </c>
      <c r="F50" s="18">
        <f t="shared" si="1"/>
        <v>276.98168133219741</v>
      </c>
      <c r="G50" s="57"/>
      <c r="H50" s="17">
        <v>87.529418426180001</v>
      </c>
      <c r="I50" s="17">
        <v>79.786733167329928</v>
      </c>
      <c r="J50" s="17">
        <v>44.903876259869968</v>
      </c>
      <c r="K50" s="18">
        <v>155.43637303091612</v>
      </c>
      <c r="L50" s="17">
        <f t="shared" si="2"/>
        <v>367.65640088429598</v>
      </c>
      <c r="M50" s="1"/>
      <c r="N50" s="17">
        <v>45.136140652579989</v>
      </c>
      <c r="O50" s="17">
        <v>57.582224500839992</v>
      </c>
      <c r="P50" s="17">
        <v>12.997321621829988</v>
      </c>
      <c r="Q50" s="18">
        <v>77.340711451703612</v>
      </c>
      <c r="R50" s="17">
        <f t="shared" si="3"/>
        <v>193.05639822695358</v>
      </c>
      <c r="S50" s="1"/>
      <c r="T50" s="17">
        <f t="shared" ref="T50" si="21">+B50+H50+N50</f>
        <v>195.23227038687003</v>
      </c>
      <c r="U50" s="17">
        <f t="shared" ref="U50" si="22">+C50+I50+O50</f>
        <v>194.26950417119991</v>
      </c>
      <c r="V50" s="17">
        <f t="shared" ref="V50" si="23">+D50+J50+P50</f>
        <v>94.644470988249964</v>
      </c>
      <c r="W50" s="18">
        <f t="shared" ref="W50" si="24">+E50+K50+Q50</f>
        <v>353.54823489712709</v>
      </c>
      <c r="X50" s="18">
        <f t="shared" ref="X50" si="25">+SUM(T50:W50)</f>
        <v>837.69448044344699</v>
      </c>
      <c r="Y50" s="1"/>
      <c r="Z50" s="11"/>
      <c r="AA50" s="11"/>
      <c r="AB50" s="11"/>
      <c r="AC50" s="11"/>
    </row>
    <row r="53" spans="1:29" ht="18" x14ac:dyDescent="0.25">
      <c r="B53" s="60" t="s">
        <v>4</v>
      </c>
      <c r="C53" s="60"/>
      <c r="D53" s="60"/>
      <c r="E53" s="60"/>
      <c r="F53" s="60"/>
      <c r="G53" s="6"/>
      <c r="H53" s="60" t="s">
        <v>13</v>
      </c>
      <c r="I53" s="60"/>
      <c r="J53" s="60"/>
      <c r="K53" s="60"/>
      <c r="L53" s="60"/>
      <c r="N53" s="60" t="s">
        <v>14</v>
      </c>
      <c r="O53" s="60"/>
      <c r="P53" s="60"/>
      <c r="Q53" s="60"/>
      <c r="R53" s="60"/>
      <c r="T53" s="60" t="s">
        <v>15</v>
      </c>
      <c r="U53" s="60"/>
      <c r="V53" s="60"/>
      <c r="W53" s="60"/>
      <c r="X53" s="60"/>
    </row>
    <row r="54" spans="1:29" x14ac:dyDescent="0.2">
      <c r="G54" s="6"/>
    </row>
    <row r="55" spans="1:29" s="8" customFormat="1" ht="20.25" customHeight="1" x14ac:dyDescent="0.2">
      <c r="B55" s="27" t="s">
        <v>8</v>
      </c>
      <c r="C55" s="27" t="s">
        <v>9</v>
      </c>
      <c r="D55" s="27" t="s">
        <v>10</v>
      </c>
      <c r="E55" s="27" t="s">
        <v>11</v>
      </c>
      <c r="F55" s="27" t="s">
        <v>12</v>
      </c>
      <c r="H55" s="27" t="s">
        <v>8</v>
      </c>
      <c r="I55" s="27" t="s">
        <v>9</v>
      </c>
      <c r="J55" s="27" t="s">
        <v>10</v>
      </c>
      <c r="K55" s="27" t="s">
        <v>11</v>
      </c>
      <c r="L55" s="27" t="s">
        <v>12</v>
      </c>
      <c r="N55" s="27" t="s">
        <v>8</v>
      </c>
      <c r="O55" s="27" t="s">
        <v>9</v>
      </c>
      <c r="P55" s="27" t="s">
        <v>10</v>
      </c>
      <c r="Q55" s="27" t="s">
        <v>11</v>
      </c>
      <c r="R55" s="27" t="s">
        <v>12</v>
      </c>
      <c r="T55" s="27" t="s">
        <v>8</v>
      </c>
      <c r="U55" s="27" t="s">
        <v>9</v>
      </c>
      <c r="V55" s="27" t="s">
        <v>10</v>
      </c>
      <c r="W55" s="27" t="s">
        <v>11</v>
      </c>
      <c r="X55" s="27" t="s">
        <v>12</v>
      </c>
    </row>
    <row r="56" spans="1:29" x14ac:dyDescent="0.2">
      <c r="A56">
        <v>2008</v>
      </c>
      <c r="B56" s="7">
        <f t="shared" ref="B56:E75" si="26">+B31</f>
        <v>49.421481305409998</v>
      </c>
      <c r="C56" s="7">
        <f t="shared" si="26"/>
        <v>49.270251533340002</v>
      </c>
      <c r="D56" s="7">
        <f t="shared" si="26"/>
        <v>20.996662148910001</v>
      </c>
      <c r="E56" s="7">
        <f t="shared" si="26"/>
        <v>44.287999999999997</v>
      </c>
      <c r="F56" s="7">
        <f>+SUM(B56:E56)</f>
        <v>163.97639498766</v>
      </c>
      <c r="H56" s="7">
        <f t="shared" ref="H56:K75" si="27">+H31*$I$4/100</f>
        <v>33.907945137269223</v>
      </c>
      <c r="I56" s="7">
        <f t="shared" si="27"/>
        <v>40.234535501396543</v>
      </c>
      <c r="J56" s="7">
        <f t="shared" si="27"/>
        <v>13.837048204969109</v>
      </c>
      <c r="K56" s="7">
        <f t="shared" si="27"/>
        <v>71.473345699999996</v>
      </c>
      <c r="L56" s="7">
        <f>+SUM(H56:K56)</f>
        <v>159.45287454363489</v>
      </c>
      <c r="N56" s="7">
        <f t="shared" ref="N56:Q75" si="28">+N31*$O$4/100</f>
        <v>46.894004836845333</v>
      </c>
      <c r="O56" s="7">
        <f t="shared" si="28"/>
        <v>146.10974353515203</v>
      </c>
      <c r="P56" s="7">
        <f t="shared" si="28"/>
        <v>17.149317598926647</v>
      </c>
      <c r="Q56" s="7">
        <f t="shared" si="28"/>
        <v>49.362840999999996</v>
      </c>
      <c r="R56" s="7">
        <f>+SUM(N56:Q56)</f>
        <v>259.51590697092399</v>
      </c>
      <c r="T56" s="7">
        <f t="shared" ref="T56:W71" si="29">+B56+H56+N56</f>
        <v>130.22343127952456</v>
      </c>
      <c r="U56" s="7">
        <f t="shared" si="29"/>
        <v>235.61453056988859</v>
      </c>
      <c r="V56" s="7">
        <f t="shared" si="29"/>
        <v>51.983027952805756</v>
      </c>
      <c r="W56" s="7">
        <f t="shared" si="29"/>
        <v>165.1241867</v>
      </c>
      <c r="X56" s="7">
        <f>+SUM(T56:W56)</f>
        <v>582.94517650221883</v>
      </c>
      <c r="Z56" s="11"/>
    </row>
    <row r="57" spans="1:29" x14ac:dyDescent="0.2">
      <c r="A57">
        <v>2009</v>
      </c>
      <c r="B57" s="7">
        <f t="shared" si="26"/>
        <v>37.230967601029988</v>
      </c>
      <c r="C57" s="7">
        <f t="shared" si="26"/>
        <v>53.602985325939919</v>
      </c>
      <c r="D57" s="7">
        <f t="shared" si="26"/>
        <v>21.209083749709986</v>
      </c>
      <c r="E57" s="7">
        <f t="shared" si="26"/>
        <v>51.612000000000002</v>
      </c>
      <c r="F57" s="7">
        <f t="shared" ref="F57:F69" si="30">+SUM(B57:E57)</f>
        <v>163.65503667667991</v>
      </c>
      <c r="H57" s="7">
        <f t="shared" si="27"/>
        <v>27.706974266638987</v>
      </c>
      <c r="I57" s="7">
        <f t="shared" si="27"/>
        <v>38.294112078217225</v>
      </c>
      <c r="J57" s="7">
        <f t="shared" si="27"/>
        <v>14.225046754500713</v>
      </c>
      <c r="K57" s="7">
        <f t="shared" si="27"/>
        <v>72.660022099999992</v>
      </c>
      <c r="L57" s="7">
        <f t="shared" ref="L57:L71" si="31">+SUM(H57:K57)</f>
        <v>152.88615519935692</v>
      </c>
      <c r="N57" s="7">
        <f t="shared" si="28"/>
        <v>28.062012195295011</v>
      </c>
      <c r="O57" s="7">
        <f t="shared" si="28"/>
        <v>132.59630382901096</v>
      </c>
      <c r="P57" s="7">
        <f t="shared" si="28"/>
        <v>17.311678458451162</v>
      </c>
      <c r="Q57" s="7">
        <f t="shared" si="28"/>
        <v>45.747444999999999</v>
      </c>
      <c r="R57" s="7">
        <f t="shared" ref="R57:R71" si="32">+SUM(N57:Q57)</f>
        <v>223.71743948275713</v>
      </c>
      <c r="T57" s="7">
        <f t="shared" si="29"/>
        <v>92.99995406296398</v>
      </c>
      <c r="U57" s="7">
        <f t="shared" si="29"/>
        <v>224.4934012331681</v>
      </c>
      <c r="V57" s="7">
        <f t="shared" si="29"/>
        <v>52.745808962661862</v>
      </c>
      <c r="W57" s="7">
        <f t="shared" si="29"/>
        <v>170.01946709999999</v>
      </c>
      <c r="X57" s="7">
        <f t="shared" ref="X57:X70" si="33">+SUM(T57:W57)</f>
        <v>540.25863135879399</v>
      </c>
      <c r="Z57" s="11"/>
    </row>
    <row r="58" spans="1:29" x14ac:dyDescent="0.2">
      <c r="A58">
        <v>2010</v>
      </c>
      <c r="B58" s="7">
        <f t="shared" si="26"/>
        <v>29.403150272369977</v>
      </c>
      <c r="C58" s="7">
        <f t="shared" si="26"/>
        <v>48.474632748320012</v>
      </c>
      <c r="D58" s="7">
        <f t="shared" si="26"/>
        <v>19.006156962180004</v>
      </c>
      <c r="E58" s="7">
        <f t="shared" si="26"/>
        <v>52.232999999999997</v>
      </c>
      <c r="F58" s="7">
        <f t="shared" si="30"/>
        <v>149.11693998286998</v>
      </c>
      <c r="H58" s="7">
        <f t="shared" si="27"/>
        <v>30.328113515939496</v>
      </c>
      <c r="I58" s="7">
        <f t="shared" si="27"/>
        <v>32.291310955638707</v>
      </c>
      <c r="J58" s="7">
        <f t="shared" si="27"/>
        <v>15.45866210289179</v>
      </c>
      <c r="K58" s="7">
        <f t="shared" si="27"/>
        <v>69.4423034</v>
      </c>
      <c r="L58" s="7">
        <f t="shared" si="31"/>
        <v>147.52038997446999</v>
      </c>
      <c r="N58" s="7">
        <f t="shared" si="28"/>
        <v>19.038721597576508</v>
      </c>
      <c r="O58" s="7">
        <f t="shared" si="28"/>
        <v>85.891709604399296</v>
      </c>
      <c r="P58" s="7">
        <f t="shared" si="28"/>
        <v>20.304562543127428</v>
      </c>
      <c r="Q58" s="7">
        <f t="shared" si="28"/>
        <v>49.553125000000001</v>
      </c>
      <c r="R58" s="7">
        <f t="shared" si="32"/>
        <v>174.78811874510325</v>
      </c>
      <c r="T58" s="7">
        <f t="shared" si="29"/>
        <v>78.769985385885988</v>
      </c>
      <c r="U58" s="7">
        <f t="shared" si="29"/>
        <v>166.65765330835802</v>
      </c>
      <c r="V58" s="7">
        <f t="shared" si="29"/>
        <v>54.769381608199225</v>
      </c>
      <c r="W58" s="7">
        <f t="shared" si="29"/>
        <v>171.22842839999998</v>
      </c>
      <c r="X58" s="7">
        <f t="shared" si="33"/>
        <v>471.42544870244325</v>
      </c>
      <c r="Z58" s="11"/>
    </row>
    <row r="59" spans="1:29" x14ac:dyDescent="0.2">
      <c r="A59">
        <v>2011</v>
      </c>
      <c r="B59" s="7">
        <f t="shared" si="26"/>
        <v>39.287450591419976</v>
      </c>
      <c r="C59" s="7">
        <f t="shared" si="26"/>
        <v>47.617584823810027</v>
      </c>
      <c r="D59" s="7">
        <f t="shared" si="26"/>
        <v>20.565755503550008</v>
      </c>
      <c r="E59" s="7">
        <f t="shared" si="26"/>
        <v>55.831000000000003</v>
      </c>
      <c r="F59" s="7">
        <f t="shared" si="30"/>
        <v>163.30179091878</v>
      </c>
      <c r="H59" s="7">
        <f t="shared" si="27"/>
        <v>40.901602707689293</v>
      </c>
      <c r="I59" s="7">
        <f t="shared" si="27"/>
        <v>35.807438318222431</v>
      </c>
      <c r="J59" s="7">
        <f t="shared" si="27"/>
        <v>18.671197049415962</v>
      </c>
      <c r="K59" s="7">
        <f t="shared" si="27"/>
        <v>67.359099499999999</v>
      </c>
      <c r="L59" s="7">
        <f t="shared" si="31"/>
        <v>162.73933757532768</v>
      </c>
      <c r="N59" s="7">
        <f t="shared" si="28"/>
        <v>29.671841796365378</v>
      </c>
      <c r="O59" s="7">
        <f t="shared" si="28"/>
        <v>76.841661890657065</v>
      </c>
      <c r="P59" s="7">
        <f t="shared" si="28"/>
        <v>24.353518942236128</v>
      </c>
      <c r="Q59" s="7">
        <f t="shared" si="28"/>
        <v>55.166502999999992</v>
      </c>
      <c r="R59" s="7">
        <f t="shared" si="32"/>
        <v>186.03352562925858</v>
      </c>
      <c r="T59" s="7">
        <f t="shared" si="29"/>
        <v>109.86089509547466</v>
      </c>
      <c r="U59" s="7">
        <f t="shared" si="29"/>
        <v>160.26668503268951</v>
      </c>
      <c r="V59" s="7">
        <f t="shared" si="29"/>
        <v>63.590471495202102</v>
      </c>
      <c r="W59" s="7">
        <f t="shared" si="29"/>
        <v>178.35660250000001</v>
      </c>
      <c r="X59" s="7">
        <f t="shared" si="33"/>
        <v>512.07465412336626</v>
      </c>
      <c r="Z59" s="11"/>
    </row>
    <row r="60" spans="1:29" x14ac:dyDescent="0.2">
      <c r="A60">
        <v>2012</v>
      </c>
      <c r="B60" s="7">
        <f t="shared" si="26"/>
        <v>50.281702238350015</v>
      </c>
      <c r="C60" s="7">
        <f t="shared" si="26"/>
        <v>51.40307845541998</v>
      </c>
      <c r="D60" s="7">
        <f t="shared" si="26"/>
        <v>19.591274091709977</v>
      </c>
      <c r="E60" s="7">
        <f t="shared" si="26"/>
        <v>50.516278</v>
      </c>
      <c r="F60" s="7">
        <f t="shared" si="30"/>
        <v>171.79233278547997</v>
      </c>
      <c r="H60" s="7">
        <f t="shared" si="27"/>
        <v>47.269767950915984</v>
      </c>
      <c r="I60" s="7">
        <f t="shared" si="27"/>
        <v>46.822683793922877</v>
      </c>
      <c r="J60" s="7">
        <f t="shared" si="27"/>
        <v>18.442312303988601</v>
      </c>
      <c r="K60" s="7">
        <f t="shared" si="27"/>
        <v>77.721870699999997</v>
      </c>
      <c r="L60" s="7">
        <f t="shared" si="31"/>
        <v>190.25663474882745</v>
      </c>
      <c r="N60" s="7">
        <f t="shared" si="28"/>
        <v>35.29830229675823</v>
      </c>
      <c r="O60" s="7">
        <f t="shared" si="28"/>
        <v>78.196484909296316</v>
      </c>
      <c r="P60" s="7">
        <f t="shared" si="28"/>
        <v>27.147334909451587</v>
      </c>
      <c r="Q60" s="7">
        <f t="shared" si="28"/>
        <v>64.141565</v>
      </c>
      <c r="R60" s="7">
        <f t="shared" si="32"/>
        <v>204.78368711550615</v>
      </c>
      <c r="T60" s="7">
        <f t="shared" si="29"/>
        <v>132.84977248602422</v>
      </c>
      <c r="U60" s="7">
        <f t="shared" si="29"/>
        <v>176.42224715863918</v>
      </c>
      <c r="V60" s="7">
        <f t="shared" si="29"/>
        <v>65.180921305150164</v>
      </c>
      <c r="W60" s="7">
        <f t="shared" si="29"/>
        <v>192.37971370000002</v>
      </c>
      <c r="X60" s="7">
        <f t="shared" si="33"/>
        <v>566.83265464981355</v>
      </c>
      <c r="Z60" s="6"/>
    </row>
    <row r="61" spans="1:29" x14ac:dyDescent="0.2">
      <c r="A61">
        <v>2013</v>
      </c>
      <c r="B61" s="7">
        <f t="shared" si="26"/>
        <v>56.475236869080028</v>
      </c>
      <c r="C61" s="7">
        <f t="shared" si="26"/>
        <v>49.898170306470007</v>
      </c>
      <c r="D61" s="7">
        <f t="shared" si="26"/>
        <v>20.524823589849984</v>
      </c>
      <c r="E61" s="7">
        <f t="shared" si="26"/>
        <v>54.692239999999998</v>
      </c>
      <c r="F61" s="7">
        <f t="shared" si="30"/>
        <v>181.59047076540003</v>
      </c>
      <c r="H61" s="7">
        <f t="shared" si="27"/>
        <v>50.896828139477165</v>
      </c>
      <c r="I61" s="7">
        <f t="shared" si="27"/>
        <v>46.352077070337565</v>
      </c>
      <c r="J61" s="7">
        <f t="shared" si="27"/>
        <v>18.66686708800631</v>
      </c>
      <c r="K61" s="7">
        <f t="shared" si="27"/>
        <v>71.77327489999999</v>
      </c>
      <c r="L61" s="7">
        <f t="shared" si="31"/>
        <v>187.68904719782103</v>
      </c>
      <c r="N61" s="7">
        <f t="shared" si="28"/>
        <v>27.835233383831341</v>
      </c>
      <c r="O61" s="7">
        <f t="shared" si="28"/>
        <v>74.15724958757086</v>
      </c>
      <c r="P61" s="7">
        <f t="shared" si="28"/>
        <v>29.564437937807007</v>
      </c>
      <c r="Q61" s="7">
        <f t="shared" si="28"/>
        <v>69.184090999999995</v>
      </c>
      <c r="R61" s="7">
        <f t="shared" si="32"/>
        <v>200.74101190920919</v>
      </c>
      <c r="T61" s="7">
        <f t="shared" si="29"/>
        <v>135.20729839238854</v>
      </c>
      <c r="U61" s="7">
        <f>+C61+I61+O61</f>
        <v>170.40749696437842</v>
      </c>
      <c r="V61" s="7">
        <f t="shared" si="29"/>
        <v>68.7561286156633</v>
      </c>
      <c r="W61" s="7">
        <f t="shared" si="29"/>
        <v>195.64960589999998</v>
      </c>
      <c r="X61" s="7">
        <f t="shared" si="33"/>
        <v>570.0205298724303</v>
      </c>
      <c r="Z61" s="6"/>
    </row>
    <row r="62" spans="1:29" x14ac:dyDescent="0.2">
      <c r="A62">
        <v>2014</v>
      </c>
      <c r="B62" s="7">
        <f t="shared" si="26"/>
        <v>60.106691502519986</v>
      </c>
      <c r="C62" s="7">
        <f t="shared" si="26"/>
        <v>47.689869048560091</v>
      </c>
      <c r="D62" s="7">
        <f t="shared" si="26"/>
        <v>22.960913226870016</v>
      </c>
      <c r="E62" s="7">
        <f t="shared" si="26"/>
        <v>65.111913000000001</v>
      </c>
      <c r="F62" s="7">
        <f t="shared" si="30"/>
        <v>195.86938677795007</v>
      </c>
      <c r="H62" s="7">
        <f t="shared" si="27"/>
        <v>61.490664573329077</v>
      </c>
      <c r="I62" s="7">
        <f t="shared" si="27"/>
        <v>43.117567198022286</v>
      </c>
      <c r="J62" s="7">
        <f t="shared" si="27"/>
        <v>23.135407085780475</v>
      </c>
      <c r="K62" s="7">
        <f t="shared" si="27"/>
        <v>77.8055466</v>
      </c>
      <c r="L62" s="7">
        <f t="shared" si="31"/>
        <v>205.54918545713184</v>
      </c>
      <c r="N62" s="7">
        <f t="shared" si="28"/>
        <v>24.294492906041583</v>
      </c>
      <c r="O62" s="7">
        <f t="shared" si="28"/>
        <v>74.953794971955645</v>
      </c>
      <c r="P62" s="7">
        <f t="shared" si="28"/>
        <v>31.449167728702399</v>
      </c>
      <c r="Q62" s="7">
        <f t="shared" si="28"/>
        <v>62.762005999999992</v>
      </c>
      <c r="R62" s="7">
        <f t="shared" si="32"/>
        <v>193.45946160669962</v>
      </c>
      <c r="T62" s="7">
        <f t="shared" si="29"/>
        <v>145.89184898189063</v>
      </c>
      <c r="U62" s="7">
        <f t="shared" si="29"/>
        <v>165.761231218538</v>
      </c>
      <c r="V62" s="7">
        <f t="shared" si="29"/>
        <v>77.545488041352883</v>
      </c>
      <c r="W62" s="7">
        <f t="shared" si="29"/>
        <v>205.67946559999999</v>
      </c>
      <c r="X62" s="7">
        <f t="shared" si="33"/>
        <v>594.87803384178153</v>
      </c>
      <c r="Z62" s="6"/>
    </row>
    <row r="63" spans="1:29" x14ac:dyDescent="0.2">
      <c r="A63">
        <v>2015</v>
      </c>
      <c r="B63" s="7">
        <f t="shared" si="26"/>
        <v>56.182640501470026</v>
      </c>
      <c r="C63" s="7">
        <f t="shared" si="26"/>
        <v>48.373248313890052</v>
      </c>
      <c r="D63" s="7">
        <f t="shared" si="26"/>
        <v>26.99416146631998</v>
      </c>
      <c r="E63" s="7">
        <f t="shared" si="26"/>
        <v>72.029792</v>
      </c>
      <c r="F63" s="7">
        <f t="shared" si="30"/>
        <v>203.57984228168004</v>
      </c>
      <c r="G63" s="6"/>
      <c r="H63" s="7">
        <f t="shared" si="27"/>
        <v>79.30767641235586</v>
      </c>
      <c r="I63" s="7">
        <f t="shared" si="27"/>
        <v>43.614012424998712</v>
      </c>
      <c r="J63" s="7">
        <f t="shared" si="27"/>
        <v>29.73814196231034</v>
      </c>
      <c r="K63" s="7">
        <f t="shared" si="27"/>
        <v>79.343227100000007</v>
      </c>
      <c r="L63" s="7">
        <f t="shared" si="31"/>
        <v>232.00305789966492</v>
      </c>
      <c r="N63" s="7">
        <f t="shared" si="28"/>
        <v>34.697155132643431</v>
      </c>
      <c r="O63" s="7">
        <f t="shared" si="28"/>
        <v>75.379124501304858</v>
      </c>
      <c r="P63" s="7">
        <f t="shared" si="28"/>
        <v>27.918221493080559</v>
      </c>
      <c r="Q63" s="7">
        <f t="shared" si="28"/>
        <v>74.740838895899998</v>
      </c>
      <c r="R63" s="7">
        <f t="shared" si="32"/>
        <v>212.73534002292885</v>
      </c>
      <c r="T63" s="7">
        <f t="shared" si="29"/>
        <v>170.18747204646934</v>
      </c>
      <c r="U63" s="7">
        <f t="shared" si="29"/>
        <v>167.36638524019361</v>
      </c>
      <c r="V63" s="7">
        <f t="shared" si="29"/>
        <v>84.650524921710883</v>
      </c>
      <c r="W63" s="7">
        <f t="shared" si="29"/>
        <v>226.11385799590002</v>
      </c>
      <c r="X63" s="7">
        <f t="shared" si="33"/>
        <v>648.31824020427382</v>
      </c>
      <c r="Z63" s="6"/>
    </row>
    <row r="64" spans="1:29" x14ac:dyDescent="0.2">
      <c r="A64">
        <v>2016</v>
      </c>
      <c r="B64" s="7">
        <f t="shared" si="26"/>
        <v>63.311352805730039</v>
      </c>
      <c r="C64" s="7">
        <f t="shared" si="26"/>
        <v>50.808375848769934</v>
      </c>
      <c r="D64" s="7">
        <f t="shared" si="26"/>
        <v>29.277357240899995</v>
      </c>
      <c r="E64" s="7">
        <f t="shared" si="26"/>
        <v>74.068489999999997</v>
      </c>
      <c r="F64" s="7">
        <f t="shared" si="30"/>
        <v>217.46557589539995</v>
      </c>
      <c r="H64" s="7">
        <f t="shared" si="27"/>
        <v>108.87697966953912</v>
      </c>
      <c r="I64" s="7">
        <f t="shared" si="27"/>
        <v>47.884358087948812</v>
      </c>
      <c r="J64" s="7">
        <f t="shared" si="27"/>
        <v>32.688921845003058</v>
      </c>
      <c r="K64" s="7">
        <f t="shared" si="27"/>
        <v>81.889365199999986</v>
      </c>
      <c r="L64" s="7">
        <f t="shared" si="31"/>
        <v>271.33962480249096</v>
      </c>
      <c r="N64" s="7">
        <f t="shared" si="28"/>
        <v>50.561860242462245</v>
      </c>
      <c r="O64" s="7">
        <f t="shared" si="28"/>
        <v>77.056664290267776</v>
      </c>
      <c r="P64" s="7">
        <f t="shared" si="28"/>
        <v>25.852133156702383</v>
      </c>
      <c r="Q64" s="7">
        <f t="shared" si="28"/>
        <v>76.021109290400005</v>
      </c>
      <c r="R64" s="7">
        <f t="shared" si="32"/>
        <v>229.49176697983242</v>
      </c>
      <c r="T64" s="7">
        <f t="shared" si="29"/>
        <v>222.75019271773141</v>
      </c>
      <c r="U64" s="7">
        <f t="shared" si="29"/>
        <v>175.74939822698653</v>
      </c>
      <c r="V64" s="7">
        <f t="shared" si="29"/>
        <v>87.818412242605433</v>
      </c>
      <c r="W64" s="7">
        <f t="shared" si="29"/>
        <v>231.97896449039999</v>
      </c>
      <c r="X64" s="7">
        <f t="shared" si="33"/>
        <v>718.29696767772339</v>
      </c>
      <c r="Z64" s="6"/>
    </row>
    <row r="65" spans="1:29" x14ac:dyDescent="0.2">
      <c r="A65">
        <v>2017</v>
      </c>
      <c r="B65" s="7">
        <f t="shared" si="26"/>
        <v>77.986002611189988</v>
      </c>
      <c r="C65" s="7">
        <f t="shared" si="26"/>
        <v>53.712046477409949</v>
      </c>
      <c r="D65" s="7">
        <f t="shared" si="26"/>
        <v>27.601382116310035</v>
      </c>
      <c r="E65" s="7">
        <f t="shared" si="26"/>
        <v>77.4388632</v>
      </c>
      <c r="F65" s="7">
        <f t="shared" si="30"/>
        <v>236.73829440490999</v>
      </c>
      <c r="H65" s="7">
        <f>+H40*$I$4/100</f>
        <v>140.04152433190296</v>
      </c>
      <c r="I65" s="7">
        <f t="shared" si="27"/>
        <v>58.490736423278506</v>
      </c>
      <c r="J65" s="7">
        <f t="shared" si="27"/>
        <v>38.694400296626227</v>
      </c>
      <c r="K65" s="7">
        <f t="shared" si="27"/>
        <v>87.052276899999995</v>
      </c>
      <c r="L65" s="7">
        <f t="shared" si="31"/>
        <v>324.27893795180768</v>
      </c>
      <c r="N65" s="7">
        <f t="shared" si="28"/>
        <v>67.503692737610194</v>
      </c>
      <c r="O65" s="7">
        <f t="shared" si="28"/>
        <v>83.828704205306678</v>
      </c>
      <c r="P65" s="7">
        <f t="shared" si="28"/>
        <v>25.835539686662322</v>
      </c>
      <c r="Q65" s="7">
        <f t="shared" si="28"/>
        <v>69.390951907799987</v>
      </c>
      <c r="R65" s="7">
        <f t="shared" si="32"/>
        <v>246.55888853737918</v>
      </c>
      <c r="T65" s="7">
        <f t="shared" si="29"/>
        <v>285.53121968070315</v>
      </c>
      <c r="U65" s="7">
        <f t="shared" si="29"/>
        <v>196.03148710599513</v>
      </c>
      <c r="V65" s="7">
        <f t="shared" si="29"/>
        <v>92.131322099598577</v>
      </c>
      <c r="W65" s="7">
        <f t="shared" si="29"/>
        <v>233.8820920078</v>
      </c>
      <c r="X65" s="7">
        <f t="shared" si="33"/>
        <v>807.5761208940969</v>
      </c>
      <c r="Z65" s="6"/>
    </row>
    <row r="66" spans="1:29" x14ac:dyDescent="0.2">
      <c r="A66">
        <v>2018</v>
      </c>
      <c r="B66" s="7">
        <f t="shared" si="26"/>
        <v>80.317739843929971</v>
      </c>
      <c r="C66" s="7">
        <f t="shared" si="26"/>
        <v>55.252786660679988</v>
      </c>
      <c r="D66" s="7">
        <f t="shared" si="26"/>
        <v>28.162811050070022</v>
      </c>
      <c r="E66" s="7">
        <f t="shared" si="26"/>
        <v>85.120597136000001</v>
      </c>
      <c r="F66" s="7">
        <f t="shared" si="30"/>
        <v>248.85393469067998</v>
      </c>
      <c r="G66" s="11"/>
      <c r="H66" s="7">
        <f t="shared" si="27"/>
        <v>139.9320572260099</v>
      </c>
      <c r="I66" s="7">
        <f t="shared" si="27"/>
        <v>59.986963340220491</v>
      </c>
      <c r="J66" s="7">
        <f t="shared" si="27"/>
        <v>44.566485362085025</v>
      </c>
      <c r="K66" s="7">
        <f t="shared" si="27"/>
        <v>96.619583700000007</v>
      </c>
      <c r="L66" s="7">
        <f t="shared" si="31"/>
        <v>341.1050896283154</v>
      </c>
      <c r="N66" s="7">
        <f t="shared" si="28"/>
        <v>75.601292046267602</v>
      </c>
      <c r="O66" s="7">
        <f t="shared" si="28"/>
        <v>80.370760083107612</v>
      </c>
      <c r="P66" s="7">
        <f t="shared" si="28"/>
        <v>26.096084546882615</v>
      </c>
      <c r="Q66" s="7">
        <f t="shared" si="28"/>
        <v>74.761062913700002</v>
      </c>
      <c r="R66" s="7">
        <f t="shared" si="32"/>
        <v>256.82919958995785</v>
      </c>
      <c r="T66" s="7">
        <f t="shared" si="29"/>
        <v>295.85108911620745</v>
      </c>
      <c r="U66" s="7">
        <f t="shared" si="29"/>
        <v>195.61051008400807</v>
      </c>
      <c r="V66" s="7">
        <f t="shared" si="29"/>
        <v>98.825380959037659</v>
      </c>
      <c r="W66" s="7">
        <f t="shared" si="29"/>
        <v>256.5012437497</v>
      </c>
      <c r="X66" s="7">
        <f t="shared" si="33"/>
        <v>846.78822390895311</v>
      </c>
      <c r="Z66" s="6"/>
    </row>
    <row r="67" spans="1:29" x14ac:dyDescent="0.2">
      <c r="A67">
        <v>2019</v>
      </c>
      <c r="B67" s="7">
        <f t="shared" si="26"/>
        <v>76.121946031160007</v>
      </c>
      <c r="C67" s="7">
        <f t="shared" si="26"/>
        <v>56.515853964170049</v>
      </c>
      <c r="D67" s="7">
        <f t="shared" si="26"/>
        <v>32.316313855540017</v>
      </c>
      <c r="E67" s="7">
        <f t="shared" si="26"/>
        <v>93.328265243200008</v>
      </c>
      <c r="F67" s="7">
        <f t="shared" si="30"/>
        <v>258.28237909407005</v>
      </c>
      <c r="G67" s="11"/>
      <c r="H67" s="7">
        <f t="shared" si="27"/>
        <v>120.89641012679365</v>
      </c>
      <c r="I67" s="7">
        <f t="shared" si="27"/>
        <v>68.526428498673198</v>
      </c>
      <c r="J67" s="7">
        <f t="shared" si="27"/>
        <v>48.432756418642001</v>
      </c>
      <c r="K67" s="7">
        <f t="shared" si="27"/>
        <v>107.24859639999998</v>
      </c>
      <c r="L67" s="7">
        <f t="shared" si="31"/>
        <v>345.10419144410884</v>
      </c>
      <c r="N67" s="7">
        <f t="shared" si="28"/>
        <v>92.304159538999414</v>
      </c>
      <c r="O67" s="7">
        <f t="shared" si="28"/>
        <v>81.286131219799231</v>
      </c>
      <c r="P67" s="7">
        <f t="shared" si="28"/>
        <v>25.119436787163917</v>
      </c>
      <c r="Q67" s="7">
        <f t="shared" si="28"/>
        <v>75.412531901700007</v>
      </c>
      <c r="R67" s="7">
        <f t="shared" si="32"/>
        <v>274.12225944766254</v>
      </c>
      <c r="T67" s="7">
        <f t="shared" si="29"/>
        <v>289.32251569695308</v>
      </c>
      <c r="U67" s="7">
        <f t="shared" si="29"/>
        <v>206.32841368264246</v>
      </c>
      <c r="V67" s="7">
        <f t="shared" si="29"/>
        <v>105.86850706134594</v>
      </c>
      <c r="W67" s="7">
        <f t="shared" si="29"/>
        <v>275.9893935449</v>
      </c>
      <c r="X67" s="7">
        <f t="shared" si="33"/>
        <v>877.50882998584143</v>
      </c>
    </row>
    <row r="68" spans="1:29" x14ac:dyDescent="0.2">
      <c r="A68">
        <v>2020</v>
      </c>
      <c r="B68" s="7">
        <f t="shared" si="26"/>
        <v>72.761868198570028</v>
      </c>
      <c r="C68" s="7">
        <f t="shared" si="26"/>
        <v>53.942025207760061</v>
      </c>
      <c r="D68" s="7">
        <f t="shared" si="26"/>
        <v>36.789674018379976</v>
      </c>
      <c r="E68" s="7">
        <f t="shared" si="26"/>
        <v>93.457729520594782</v>
      </c>
      <c r="F68" s="7">
        <f t="shared" si="30"/>
        <v>256.95129694530482</v>
      </c>
      <c r="G68" s="11"/>
      <c r="H68" s="7">
        <f t="shared" si="27"/>
        <v>115.6817374594069</v>
      </c>
      <c r="I68" s="7">
        <f t="shared" si="27"/>
        <v>74.250717556158136</v>
      </c>
      <c r="J68" s="7">
        <f t="shared" si="27"/>
        <v>49.979918684732162</v>
      </c>
      <c r="K68" s="7">
        <f t="shared" si="27"/>
        <v>118.78391690000001</v>
      </c>
      <c r="L68" s="7">
        <f t="shared" si="31"/>
        <v>358.69629060029717</v>
      </c>
      <c r="N68" s="7">
        <f t="shared" si="28"/>
        <v>99.43426453631993</v>
      </c>
      <c r="O68" s="7">
        <f t="shared" si="28"/>
        <v>80.466938846639209</v>
      </c>
      <c r="P68" s="7">
        <f t="shared" si="28"/>
        <v>24.900227464403766</v>
      </c>
      <c r="Q68" s="7">
        <f t="shared" si="28"/>
        <v>80.795009781900021</v>
      </c>
      <c r="R68" s="7">
        <f t="shared" si="32"/>
        <v>285.59644062926293</v>
      </c>
      <c r="T68" s="7">
        <f t="shared" si="29"/>
        <v>287.87787019429686</v>
      </c>
      <c r="U68" s="7">
        <f t="shared" si="29"/>
        <v>208.65968161055741</v>
      </c>
      <c r="V68" s="7">
        <f t="shared" si="29"/>
        <v>111.66982016751591</v>
      </c>
      <c r="W68" s="7">
        <f t="shared" si="29"/>
        <v>293.03665620249484</v>
      </c>
      <c r="X68" s="7">
        <f t="shared" si="33"/>
        <v>901.24402817486498</v>
      </c>
      <c r="Z68" s="6"/>
    </row>
    <row r="69" spans="1:29" x14ac:dyDescent="0.2">
      <c r="A69">
        <v>2021</v>
      </c>
      <c r="B69" s="7">
        <f t="shared" si="26"/>
        <v>74.299822375590068</v>
      </c>
      <c r="C69" s="7">
        <f t="shared" si="26"/>
        <v>56.859894878689978</v>
      </c>
      <c r="D69" s="7">
        <f t="shared" si="26"/>
        <v>36.50838332072</v>
      </c>
      <c r="E69" s="7">
        <f t="shared" si="26"/>
        <v>97.489656976316155</v>
      </c>
      <c r="F69" s="7">
        <f t="shared" si="30"/>
        <v>265.15775755131619</v>
      </c>
      <c r="G69" s="11"/>
      <c r="H69" s="7">
        <f t="shared" si="27"/>
        <v>134.91964581175395</v>
      </c>
      <c r="I69" s="7">
        <f t="shared" si="27"/>
        <v>75.618632132732316</v>
      </c>
      <c r="J69" s="7">
        <f t="shared" si="27"/>
        <v>52.994303906630087</v>
      </c>
      <c r="K69" s="7">
        <f t="shared" si="27"/>
        <v>113.92528120000001</v>
      </c>
      <c r="L69" s="7">
        <f t="shared" si="31"/>
        <v>377.45786305111636</v>
      </c>
      <c r="N69" s="7">
        <f t="shared" si="28"/>
        <v>98.867142542498073</v>
      </c>
      <c r="O69" s="7">
        <f t="shared" si="28"/>
        <v>97.169442683464126</v>
      </c>
      <c r="P69" s="7">
        <f t="shared" si="28"/>
        <v>25.920545140529509</v>
      </c>
      <c r="Q69" s="7">
        <f t="shared" si="28"/>
        <v>84.416962832762508</v>
      </c>
      <c r="R69" s="7">
        <f t="shared" si="32"/>
        <v>306.37409319925422</v>
      </c>
      <c r="T69" s="7">
        <f>+B69+H69+N69</f>
        <v>308.08661072984211</v>
      </c>
      <c r="U69" s="7">
        <f t="shared" si="29"/>
        <v>229.64796969488643</v>
      </c>
      <c r="V69" s="7">
        <f t="shared" si="29"/>
        <v>115.42323236787961</v>
      </c>
      <c r="W69" s="7">
        <f t="shared" si="29"/>
        <v>295.83190100907871</v>
      </c>
      <c r="X69" s="7">
        <f t="shared" si="33"/>
        <v>948.98971380168678</v>
      </c>
      <c r="Z69" s="6"/>
    </row>
    <row r="70" spans="1:29" x14ac:dyDescent="0.2">
      <c r="A70">
        <v>2022</v>
      </c>
      <c r="B70" s="7">
        <f t="shared" si="26"/>
        <v>82.312931549560048</v>
      </c>
      <c r="C70" s="7">
        <f t="shared" si="26"/>
        <v>68.20594409271996</v>
      </c>
      <c r="D70" s="7">
        <f t="shared" si="26"/>
        <v>32.700996859719986</v>
      </c>
      <c r="E70" s="7">
        <f t="shared" si="26"/>
        <v>108.40039350236542</v>
      </c>
      <c r="F70" s="7">
        <f t="shared" ref="F70:F75" si="34">+SUM(B70:E70)</f>
        <v>291.62026600436542</v>
      </c>
      <c r="G70" s="11"/>
      <c r="H70" s="7">
        <f t="shared" si="27"/>
        <v>170.30666669796577</v>
      </c>
      <c r="I70" s="7">
        <f t="shared" si="27"/>
        <v>100.31599054090982</v>
      </c>
      <c r="J70" s="7">
        <f t="shared" si="27"/>
        <v>54.852948064934893</v>
      </c>
      <c r="K70" s="7">
        <f t="shared" si="27"/>
        <v>125.94961670000001</v>
      </c>
      <c r="L70" s="7">
        <f t="shared" si="31"/>
        <v>451.42522200381052</v>
      </c>
      <c r="N70" s="7">
        <f t="shared" si="28"/>
        <v>111.82980999583754</v>
      </c>
      <c r="O70" s="7">
        <f t="shared" si="28"/>
        <v>119.9849067679739</v>
      </c>
      <c r="P70" s="7">
        <f t="shared" si="28"/>
        <v>25.170999031977995</v>
      </c>
      <c r="Q70" s="7">
        <f t="shared" si="28"/>
        <v>104.79127431947389</v>
      </c>
      <c r="R70" s="7">
        <f t="shared" si="32"/>
        <v>361.77699011526329</v>
      </c>
      <c r="T70" s="7">
        <f t="shared" si="29"/>
        <v>364.44940824336334</v>
      </c>
      <c r="U70" s="7">
        <f t="shared" si="29"/>
        <v>288.50684140160365</v>
      </c>
      <c r="V70" s="7">
        <f t="shared" si="29"/>
        <v>112.72494395663287</v>
      </c>
      <c r="W70" s="7">
        <f t="shared" si="29"/>
        <v>339.14128452183928</v>
      </c>
      <c r="X70" s="7">
        <f t="shared" si="33"/>
        <v>1104.8224781234392</v>
      </c>
      <c r="Y70" s="56"/>
      <c r="Z70" s="6"/>
      <c r="AA70" s="6"/>
    </row>
    <row r="71" spans="1:29" x14ac:dyDescent="0.2">
      <c r="A71">
        <v>2023</v>
      </c>
      <c r="B71" s="7">
        <f t="shared" si="26"/>
        <v>83.767693787919939</v>
      </c>
      <c r="C71" s="7">
        <f t="shared" si="26"/>
        <v>75.409271279790005</v>
      </c>
      <c r="D71" s="7">
        <f t="shared" si="26"/>
        <v>32.624292689620006</v>
      </c>
      <c r="E71" s="7">
        <f t="shared" si="26"/>
        <v>108.6450826262616</v>
      </c>
      <c r="F71" s="7">
        <f t="shared" si="34"/>
        <v>300.44634038359152</v>
      </c>
      <c r="G71" s="11"/>
      <c r="H71" s="7">
        <f t="shared" si="27"/>
        <v>134.40810481580689</v>
      </c>
      <c r="I71" s="7">
        <f t="shared" si="27"/>
        <v>108.53312986669381</v>
      </c>
      <c r="J71" s="7">
        <f t="shared" si="27"/>
        <v>47.478773975546261</v>
      </c>
      <c r="K71" s="7">
        <f t="shared" si="27"/>
        <v>141.79261600000001</v>
      </c>
      <c r="L71" s="7">
        <f t="shared" si="31"/>
        <v>432.21262465804699</v>
      </c>
      <c r="N71" s="7">
        <f t="shared" si="28"/>
        <v>97.323884287683157</v>
      </c>
      <c r="O71" s="7">
        <f t="shared" si="28"/>
        <v>113.56445643670511</v>
      </c>
      <c r="P71" s="7">
        <f t="shared" si="28"/>
        <v>25.688223592383437</v>
      </c>
      <c r="Q71" s="7">
        <f t="shared" si="28"/>
        <v>110.05310074887109</v>
      </c>
      <c r="R71" s="7">
        <f t="shared" si="32"/>
        <v>346.62966506564283</v>
      </c>
      <c r="T71" s="7">
        <f t="shared" si="29"/>
        <v>315.49968289140998</v>
      </c>
      <c r="U71" s="7">
        <f t="shared" si="29"/>
        <v>297.50685758318889</v>
      </c>
      <c r="V71" s="7">
        <f t="shared" si="29"/>
        <v>105.7912902575497</v>
      </c>
      <c r="W71" s="7">
        <f t="shared" si="29"/>
        <v>360.49079937513272</v>
      </c>
      <c r="X71" s="7">
        <f t="shared" ref="X71" si="35">+SUM(T71:W71)</f>
        <v>1079.2886301072813</v>
      </c>
      <c r="Z71" s="6"/>
    </row>
    <row r="72" spans="1:29" x14ac:dyDescent="0.2">
      <c r="A72">
        <v>2024</v>
      </c>
      <c r="B72" s="7">
        <f t="shared" si="26"/>
        <v>66.441841032639971</v>
      </c>
      <c r="C72" s="7">
        <f t="shared" si="26"/>
        <v>64.960690802520048</v>
      </c>
      <c r="D72" s="7">
        <f t="shared" si="26"/>
        <v>31.338246527169957</v>
      </c>
      <c r="E72" s="7">
        <f t="shared" si="26"/>
        <v>115.09185577026744</v>
      </c>
      <c r="F72" s="7">
        <f t="shared" si="34"/>
        <v>277.83263413259738</v>
      </c>
      <c r="G72" s="11"/>
      <c r="H72" s="7">
        <f t="shared" si="27"/>
        <v>75.550222177347237</v>
      </c>
      <c r="I72" s="7">
        <f t="shared" si="27"/>
        <v>102.33088844853788</v>
      </c>
      <c r="J72" s="7">
        <f t="shared" si="27"/>
        <v>44.666507078876776</v>
      </c>
      <c r="K72" s="7">
        <f t="shared" si="27"/>
        <v>151.25885970000002</v>
      </c>
      <c r="L72" s="7">
        <f t="shared" ref="L72" si="36">+SUM(H72:K72)</f>
        <v>373.80647740476195</v>
      </c>
      <c r="N72" s="7">
        <f t="shared" si="28"/>
        <v>71.705306840616004</v>
      </c>
      <c r="O72" s="7">
        <f t="shared" si="28"/>
        <v>100.98232943869414</v>
      </c>
      <c r="P72" s="7">
        <f t="shared" si="28"/>
        <v>23.227253415226251</v>
      </c>
      <c r="Q72" s="7">
        <f t="shared" si="28"/>
        <v>110.33504344423869</v>
      </c>
      <c r="R72" s="7">
        <f t="shared" ref="R72" si="37">+SUM(N72:Q72)</f>
        <v>306.24993313877508</v>
      </c>
      <c r="T72" s="7">
        <f t="shared" ref="T72" si="38">+B72+H72+N72</f>
        <v>213.69737005060321</v>
      </c>
      <c r="U72" s="7">
        <f t="shared" ref="U72" si="39">+C72+I72+O72</f>
        <v>268.27390868975203</v>
      </c>
      <c r="V72" s="7">
        <f t="shared" ref="V72" si="40">+D72+J72+P72</f>
        <v>99.232007021272977</v>
      </c>
      <c r="W72" s="7">
        <f t="shared" ref="W72" si="41">+E72+K72+Q72</f>
        <v>376.68575891450615</v>
      </c>
      <c r="X72" s="7">
        <f t="shared" ref="X72" si="42">+SUM(T72:W72)</f>
        <v>957.88904467613429</v>
      </c>
      <c r="Z72" s="6"/>
    </row>
    <row r="73" spans="1:29" s="1" customFormat="1" ht="15" x14ac:dyDescent="0.25">
      <c r="A73" s="10">
        <v>2025</v>
      </c>
      <c r="B73" s="9">
        <f t="shared" si="26"/>
        <v>55.94361578221001</v>
      </c>
      <c r="C73" s="9">
        <f t="shared" si="26"/>
        <v>55.822385475140045</v>
      </c>
      <c r="D73" s="9">
        <f t="shared" si="26"/>
        <v>28.194940142590021</v>
      </c>
      <c r="E73" s="9">
        <f t="shared" si="26"/>
        <v>115.68294991762878</v>
      </c>
      <c r="F73" s="9">
        <f t="shared" si="34"/>
        <v>255.64389131756886</v>
      </c>
      <c r="G73" s="11"/>
      <c r="H73" s="9">
        <f t="shared" si="27"/>
        <v>76.404691131170225</v>
      </c>
      <c r="I73" s="9">
        <f t="shared" si="27"/>
        <v>94.038583724062107</v>
      </c>
      <c r="J73" s="9">
        <f t="shared" si="27"/>
        <v>45.26904493137674</v>
      </c>
      <c r="K73" s="9">
        <f t="shared" si="27"/>
        <v>151.00239850000003</v>
      </c>
      <c r="L73" s="9">
        <f t="shared" ref="L73" si="43">+SUM(H73:K73)</f>
        <v>366.71471828660913</v>
      </c>
      <c r="M73" s="53"/>
      <c r="N73" s="9">
        <f t="shared" si="28"/>
        <v>62.940396182379835</v>
      </c>
      <c r="O73" s="9">
        <f t="shared" si="28"/>
        <v>94.692075237528499</v>
      </c>
      <c r="P73" s="9">
        <f t="shared" si="28"/>
        <v>22.173114475968593</v>
      </c>
      <c r="Q73" s="9">
        <f t="shared" si="28"/>
        <v>108.12834257535391</v>
      </c>
      <c r="R73" s="9">
        <f t="shared" ref="R73" si="44">+SUM(N73:Q73)</f>
        <v>287.93392847123084</v>
      </c>
      <c r="S73" s="45"/>
      <c r="T73" s="9">
        <f t="shared" ref="T73" si="45">+B73+H73+N73</f>
        <v>195.28870309576007</v>
      </c>
      <c r="U73" s="9">
        <f t="shared" ref="U73" si="46">+C73+I73+O73</f>
        <v>244.55304443673066</v>
      </c>
      <c r="V73" s="9">
        <f t="shared" ref="V73" si="47">+D73+J73+P73</f>
        <v>95.637099549935357</v>
      </c>
      <c r="W73" s="9">
        <f t="shared" ref="W73" si="48">+E73+K73+Q73</f>
        <v>374.81369099298274</v>
      </c>
      <c r="X73" s="9">
        <f t="shared" ref="X73" si="49">+SUM(T73:W73)</f>
        <v>910.29253807540886</v>
      </c>
      <c r="Y73" s="56"/>
      <c r="Z73" s="39"/>
      <c r="AA73" s="44"/>
    </row>
    <row r="74" spans="1:29" x14ac:dyDescent="0.2">
      <c r="A74" s="16">
        <v>2026</v>
      </c>
      <c r="B74" s="17">
        <f t="shared" si="26"/>
        <v>58.213429161510035</v>
      </c>
      <c r="C74" s="17">
        <f t="shared" si="26"/>
        <v>57.53194998980004</v>
      </c>
      <c r="D74" s="17">
        <f t="shared" si="26"/>
        <v>31.54469120309999</v>
      </c>
      <c r="E74" s="18">
        <f t="shared" si="26"/>
        <v>118.68059141635972</v>
      </c>
      <c r="F74" s="17">
        <f t="shared" si="34"/>
        <v>265.97066177076977</v>
      </c>
      <c r="G74" s="11"/>
      <c r="H74" s="17">
        <f t="shared" si="27"/>
        <v>88.56464060413073</v>
      </c>
      <c r="I74" s="17">
        <f t="shared" si="27"/>
        <v>102.19219990872685</v>
      </c>
      <c r="J74" s="17">
        <f t="shared" si="27"/>
        <v>51.280194702013468</v>
      </c>
      <c r="K74" s="18">
        <f t="shared" si="27"/>
        <v>162.35198127923204</v>
      </c>
      <c r="L74" s="17">
        <f t="shared" ref="L74" si="50">+SUM(H74:K74)</f>
        <v>404.38901649410309</v>
      </c>
      <c r="N74" s="17">
        <f t="shared" si="28"/>
        <v>67.516508078712036</v>
      </c>
      <c r="O74" s="17">
        <f t="shared" si="28"/>
        <v>93.885900109115099</v>
      </c>
      <c r="P74" s="17">
        <f t="shared" si="28"/>
        <v>21.770923132561798</v>
      </c>
      <c r="Q74" s="18">
        <f t="shared" si="28"/>
        <v>114.61604312987514</v>
      </c>
      <c r="R74" s="17">
        <f t="shared" ref="R74" si="51">+SUM(N74:Q74)</f>
        <v>297.78937445026406</v>
      </c>
      <c r="T74" s="17">
        <f t="shared" ref="T74" si="52">+B74+H74+N74</f>
        <v>214.2945778443528</v>
      </c>
      <c r="U74" s="17">
        <f t="shared" ref="U74" si="53">+C74+I74+O74</f>
        <v>253.61005000764197</v>
      </c>
      <c r="V74" s="17">
        <f t="shared" ref="V74" si="54">+D74+J74+P74</f>
        <v>104.59580903767525</v>
      </c>
      <c r="W74" s="18">
        <f t="shared" ref="W74" si="55">+E74+K74+Q74</f>
        <v>395.64861582546689</v>
      </c>
      <c r="X74" s="17">
        <f t="shared" ref="X74" si="56">+SUM(T74:W74)</f>
        <v>968.14905271513692</v>
      </c>
      <c r="Y74" s="56"/>
      <c r="Z74" s="6"/>
      <c r="AB74" s="11"/>
      <c r="AC74" s="11"/>
    </row>
    <row r="75" spans="1:29" x14ac:dyDescent="0.2">
      <c r="A75" s="16">
        <v>2027</v>
      </c>
      <c r="B75" s="17">
        <f t="shared" si="26"/>
        <v>62.566711308110037</v>
      </c>
      <c r="C75" s="17">
        <f t="shared" si="26"/>
        <v>56.900546503029979</v>
      </c>
      <c r="D75" s="17">
        <f t="shared" si="26"/>
        <v>36.743273106550014</v>
      </c>
      <c r="E75" s="18">
        <f t="shared" si="26"/>
        <v>120.77115041450737</v>
      </c>
      <c r="F75" s="17">
        <f t="shared" si="34"/>
        <v>276.98168133219741</v>
      </c>
      <c r="G75" s="11"/>
      <c r="H75" s="17">
        <f t="shared" si="27"/>
        <v>95.118219003729806</v>
      </c>
      <c r="I75" s="17">
        <f t="shared" si="27"/>
        <v>86.704242932937433</v>
      </c>
      <c r="J75" s="17">
        <f t="shared" si="27"/>
        <v>48.797042331600693</v>
      </c>
      <c r="K75" s="18">
        <f t="shared" si="27"/>
        <v>168.91270657269655</v>
      </c>
      <c r="L75" s="17">
        <f t="shared" ref="L75" si="57">+SUM(H75:K75)</f>
        <v>399.53221084096447</v>
      </c>
      <c r="N75" s="17">
        <f t="shared" si="28"/>
        <v>71.572378232796083</v>
      </c>
      <c r="O75" s="17">
        <f t="shared" si="28"/>
        <v>91.308133390981965</v>
      </c>
      <c r="P75" s="17">
        <f t="shared" si="28"/>
        <v>20.609852895735813</v>
      </c>
      <c r="Q75" s="18">
        <f t="shared" si="28"/>
        <v>122.63916614896641</v>
      </c>
      <c r="R75" s="17">
        <f t="shared" ref="R75" si="58">+SUM(N75:Q75)</f>
        <v>306.12953066848024</v>
      </c>
      <c r="T75" s="17">
        <f t="shared" ref="T75" si="59">+B75+H75+N75</f>
        <v>229.25730854463592</v>
      </c>
      <c r="U75" s="17">
        <f t="shared" ref="U75" si="60">+C75+I75+O75</f>
        <v>234.91292282694937</v>
      </c>
      <c r="V75" s="17">
        <f t="shared" ref="V75" si="61">+D75+J75+P75</f>
        <v>106.15016833388653</v>
      </c>
      <c r="W75" s="18">
        <f t="shared" ref="W75" si="62">+E75+K75+Q75</f>
        <v>412.32302313617032</v>
      </c>
      <c r="X75" s="17">
        <f t="shared" ref="X75" si="63">+SUM(T75:W75)</f>
        <v>982.64342284164218</v>
      </c>
      <c r="Y75" s="59"/>
      <c r="Z75" s="6"/>
      <c r="AB75" s="11"/>
      <c r="AC75" s="11"/>
    </row>
    <row r="78" spans="1:29" ht="18" x14ac:dyDescent="0.25">
      <c r="B78" s="60" t="s">
        <v>16</v>
      </c>
      <c r="C78" s="60"/>
      <c r="D78" s="60"/>
      <c r="E78" s="60"/>
      <c r="F78" s="60"/>
      <c r="H78" s="60" t="s">
        <v>17</v>
      </c>
      <c r="I78" s="60"/>
      <c r="J78" s="60"/>
      <c r="K78" s="60"/>
      <c r="L78" s="60"/>
      <c r="N78" s="60" t="s">
        <v>18</v>
      </c>
      <c r="O78" s="60"/>
      <c r="P78" s="60"/>
      <c r="Q78" s="60"/>
      <c r="R78" s="60"/>
      <c r="T78" s="60" t="s">
        <v>19</v>
      </c>
      <c r="U78" s="60"/>
      <c r="V78" s="60"/>
      <c r="W78" s="60"/>
      <c r="X78" s="60"/>
    </row>
    <row r="80" spans="1:29" s="8" customFormat="1" ht="20.25" customHeight="1" x14ac:dyDescent="0.2">
      <c r="B80" s="27" t="s">
        <v>8</v>
      </c>
      <c r="C80" s="27" t="s">
        <v>9</v>
      </c>
      <c r="D80" s="27" t="s">
        <v>10</v>
      </c>
      <c r="E80" s="27" t="s">
        <v>11</v>
      </c>
      <c r="F80" s="27" t="s">
        <v>12</v>
      </c>
      <c r="H80" s="27" t="s">
        <v>8</v>
      </c>
      <c r="I80" s="27" t="s">
        <v>9</v>
      </c>
      <c r="J80" s="27" t="s">
        <v>10</v>
      </c>
      <c r="K80" s="27" t="s">
        <v>11</v>
      </c>
      <c r="L80" s="27" t="s">
        <v>12</v>
      </c>
      <c r="N80" s="27" t="s">
        <v>8</v>
      </c>
      <c r="O80" s="27" t="s">
        <v>9</v>
      </c>
      <c r="P80" s="27" t="s">
        <v>10</v>
      </c>
      <c r="Q80" s="27" t="s">
        <v>11</v>
      </c>
      <c r="R80" s="27" t="s">
        <v>12</v>
      </c>
      <c r="T80" s="27" t="s">
        <v>8</v>
      </c>
      <c r="U80" s="27" t="s">
        <v>9</v>
      </c>
      <c r="V80" s="27" t="s">
        <v>10</v>
      </c>
      <c r="W80" s="27" t="s">
        <v>11</v>
      </c>
      <c r="X80" s="27" t="s">
        <v>12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4">+B57/B56-1</f>
        <v>-0.24666427193969109</v>
      </c>
      <c r="C82" s="6">
        <f t="shared" si="64"/>
        <v>8.7938130164975092E-2</v>
      </c>
      <c r="D82" s="6">
        <f t="shared" si="64"/>
        <v>1.0116922360967395E-2</v>
      </c>
      <c r="E82" s="6">
        <f t="shared" si="64"/>
        <v>0.16537210982658967</v>
      </c>
      <c r="F82" s="6">
        <f t="shared" si="64"/>
        <v>-1.9597839738108025E-3</v>
      </c>
      <c r="H82" s="6">
        <f t="shared" ref="H82:L99" si="65">+H57/H56-1</f>
        <v>-0.18287663394307452</v>
      </c>
      <c r="I82" s="6">
        <f t="shared" si="65"/>
        <v>-4.8227807255584398E-2</v>
      </c>
      <c r="J82" s="6">
        <f t="shared" si="65"/>
        <v>2.8040557768113317E-2</v>
      </c>
      <c r="K82" s="6">
        <f t="shared" si="65"/>
        <v>1.6603062139848745E-2</v>
      </c>
      <c r="L82" s="6">
        <f t="shared" si="65"/>
        <v>-4.1182821965877858E-2</v>
      </c>
      <c r="N82" s="6">
        <f t="shared" ref="N82:R99" si="66">+N57/N56-1</f>
        <v>-0.40158635857762648</v>
      </c>
      <c r="O82" s="6">
        <f t="shared" si="66"/>
        <v>-9.2488285717166607E-2</v>
      </c>
      <c r="P82" s="6">
        <f t="shared" si="66"/>
        <v>9.4674822241718193E-3</v>
      </c>
      <c r="Q82" s="6">
        <f t="shared" si="66"/>
        <v>-7.3241246386122616E-2</v>
      </c>
      <c r="R82" s="6">
        <f t="shared" si="66"/>
        <v>-0.13794324943702851</v>
      </c>
      <c r="T82" s="6">
        <f t="shared" ref="T82:X99" si="67">+T57/T56-1</f>
        <v>-0.28584316087218131</v>
      </c>
      <c r="U82" s="6">
        <f t="shared" si="67"/>
        <v>-4.7200524134998978E-2</v>
      </c>
      <c r="V82" s="6">
        <f t="shared" si="67"/>
        <v>1.4673654842665584E-2</v>
      </c>
      <c r="W82" s="6">
        <f t="shared" si="67"/>
        <v>2.9646053057592381E-2</v>
      </c>
      <c r="X82" s="6">
        <f t="shared" si="67"/>
        <v>-7.3225659743086258E-2</v>
      </c>
    </row>
    <row r="83" spans="1:24" x14ac:dyDescent="0.2">
      <c r="A83">
        <v>2010</v>
      </c>
      <c r="B83" s="6">
        <f t="shared" si="64"/>
        <v>-0.21025017164591375</v>
      </c>
      <c r="C83" s="6">
        <f t="shared" si="64"/>
        <v>-9.5672891098066537E-2</v>
      </c>
      <c r="D83" s="6">
        <f t="shared" si="64"/>
        <v>-0.10386713605957187</v>
      </c>
      <c r="E83" s="6">
        <f t="shared" si="64"/>
        <v>1.2032085561497263E-2</v>
      </c>
      <c r="F83" s="6">
        <f t="shared" si="64"/>
        <v>-8.8833787147851062E-2</v>
      </c>
      <c r="H83" s="6">
        <f t="shared" si="65"/>
        <v>9.4602146884603444E-2</v>
      </c>
      <c r="I83" s="6">
        <f t="shared" si="65"/>
        <v>-0.15675519803978122</v>
      </c>
      <c r="J83" s="6">
        <f t="shared" si="65"/>
        <v>8.6721356328812726E-2</v>
      </c>
      <c r="K83" s="6">
        <f t="shared" si="65"/>
        <v>-4.4284581906285925E-2</v>
      </c>
      <c r="L83" s="6">
        <f t="shared" si="65"/>
        <v>-3.5096475661188564E-2</v>
      </c>
      <c r="N83" s="6">
        <f t="shared" si="66"/>
        <v>-0.32154823876925631</v>
      </c>
      <c r="O83" s="6">
        <f t="shared" si="66"/>
        <v>-0.35223149421147815</v>
      </c>
      <c r="P83" s="6">
        <f t="shared" si="66"/>
        <v>0.17288237485806635</v>
      </c>
      <c r="Q83" s="6">
        <f t="shared" si="66"/>
        <v>8.3188908145580553E-2</v>
      </c>
      <c r="R83" s="6">
        <f t="shared" si="66"/>
        <v>-0.21871035557523033</v>
      </c>
      <c r="T83" s="6">
        <f t="shared" si="67"/>
        <v>-0.15301049146157475</v>
      </c>
      <c r="U83" s="6">
        <f t="shared" si="67"/>
        <v>-0.25762783051578197</v>
      </c>
      <c r="V83" s="6">
        <f t="shared" si="67"/>
        <v>3.8364614844941025E-2</v>
      </c>
      <c r="W83" s="6">
        <f t="shared" si="67"/>
        <v>7.1107227932254435E-3</v>
      </c>
      <c r="X83" s="6">
        <f t="shared" si="67"/>
        <v>-0.1274078351755894</v>
      </c>
    </row>
    <row r="84" spans="1:24" x14ac:dyDescent="0.2">
      <c r="A84">
        <v>2011</v>
      </c>
      <c r="B84" s="6">
        <f t="shared" si="64"/>
        <v>0.33616467036657083</v>
      </c>
      <c r="C84" s="6">
        <f t="shared" si="64"/>
        <v>-1.76803386827038E-2</v>
      </c>
      <c r="D84" s="6">
        <f t="shared" si="64"/>
        <v>8.2057542956917695E-2</v>
      </c>
      <c r="E84" s="6">
        <f t="shared" si="64"/>
        <v>6.8883655926330167E-2</v>
      </c>
      <c r="F84" s="6">
        <f t="shared" si="64"/>
        <v>9.5125684161299962E-2</v>
      </c>
      <c r="H84" s="6">
        <f t="shared" si="65"/>
        <v>0.3486365608000217</v>
      </c>
      <c r="I84" s="6">
        <f t="shared" si="65"/>
        <v>0.10888772423684268</v>
      </c>
      <c r="J84" s="6">
        <f t="shared" si="65"/>
        <v>0.20781455245879377</v>
      </c>
      <c r="K84" s="6">
        <f t="shared" si="65"/>
        <v>-2.9999061062251586E-2</v>
      </c>
      <c r="L84" s="6">
        <f t="shared" si="65"/>
        <v>0.10316504453039665</v>
      </c>
      <c r="N84" s="6">
        <f t="shared" si="66"/>
        <v>0.55849969465084204</v>
      </c>
      <c r="O84" s="6">
        <f t="shared" si="66"/>
        <v>-0.1053657885659165</v>
      </c>
      <c r="P84" s="6">
        <f t="shared" si="66"/>
        <v>0.19941116143273763</v>
      </c>
      <c r="Q84" s="6">
        <f t="shared" si="66"/>
        <v>0.11327999999999983</v>
      </c>
      <c r="R84" s="6">
        <f t="shared" si="66"/>
        <v>6.4337364375176564E-2</v>
      </c>
      <c r="T84" s="6">
        <f t="shared" si="67"/>
        <v>0.39470503336108953</v>
      </c>
      <c r="U84" s="6">
        <f t="shared" si="67"/>
        <v>-3.8347883513297987E-2</v>
      </c>
      <c r="V84" s="6">
        <f t="shared" si="67"/>
        <v>0.16105878189580136</v>
      </c>
      <c r="W84" s="6">
        <f t="shared" si="67"/>
        <v>4.1629618204216623E-2</v>
      </c>
      <c r="X84" s="6">
        <f t="shared" si="67"/>
        <v>8.622615841551684E-2</v>
      </c>
    </row>
    <row r="85" spans="1:24" x14ac:dyDescent="0.2">
      <c r="A85">
        <v>2012</v>
      </c>
      <c r="B85" s="6">
        <f t="shared" si="64"/>
        <v>0.27984131017478342</v>
      </c>
      <c r="C85" s="6">
        <f t="shared" si="64"/>
        <v>7.9497808333133024E-2</v>
      </c>
      <c r="D85" s="6">
        <f t="shared" si="64"/>
        <v>-4.7383691383077076E-2</v>
      </c>
      <c r="E85" s="6">
        <f t="shared" si="64"/>
        <v>-9.5193028962404447E-2</v>
      </c>
      <c r="F85" s="6">
        <f t="shared" si="64"/>
        <v>5.1992950101342306E-2</v>
      </c>
      <c r="H85" s="6">
        <f t="shared" si="65"/>
        <v>0.1556947606365926</v>
      </c>
      <c r="I85" s="6">
        <f t="shared" si="65"/>
        <v>0.30762450465759184</v>
      </c>
      <c r="J85" s="6">
        <f t="shared" si="65"/>
        <v>-1.2258707613742481E-2</v>
      </c>
      <c r="K85" s="6">
        <f t="shared" si="65"/>
        <v>0.15384367185609427</v>
      </c>
      <c r="L85" s="6">
        <f t="shared" si="65"/>
        <v>0.16908817243257346</v>
      </c>
      <c r="N85" s="6">
        <f t="shared" si="66"/>
        <v>0.18962289361768092</v>
      </c>
      <c r="O85" s="6">
        <f t="shared" si="66"/>
        <v>1.7631360193212764E-2</v>
      </c>
      <c r="P85" s="6">
        <f t="shared" si="66"/>
        <v>0.11471919002104314</v>
      </c>
      <c r="Q85" s="6">
        <f t="shared" si="66"/>
        <v>0.16269042828398983</v>
      </c>
      <c r="R85" s="6">
        <f t="shared" si="66"/>
        <v>0.10078915304553382</v>
      </c>
      <c r="T85" s="6">
        <f t="shared" si="67"/>
        <v>0.20925441550945911</v>
      </c>
      <c r="U85" s="6">
        <f t="shared" si="67"/>
        <v>0.10080424464170101</v>
      </c>
      <c r="V85" s="6">
        <f t="shared" si="67"/>
        <v>2.5010819585888244E-2</v>
      </c>
      <c r="W85" s="6">
        <f t="shared" si="67"/>
        <v>7.8624009447589849E-2</v>
      </c>
      <c r="X85" s="6">
        <f t="shared" si="67"/>
        <v>0.10693362791054151</v>
      </c>
    </row>
    <row r="86" spans="1:24" x14ac:dyDescent="0.2">
      <c r="A86">
        <v>2013</v>
      </c>
      <c r="B86" s="6">
        <f t="shared" si="64"/>
        <v>0.1231767095189189</v>
      </c>
      <c r="C86" s="6">
        <f t="shared" si="64"/>
        <v>-2.9276615217805002E-2</v>
      </c>
      <c r="D86" s="6">
        <f t="shared" si="64"/>
        <v>4.7651290761892673E-2</v>
      </c>
      <c r="E86" s="6">
        <f t="shared" si="64"/>
        <v>8.2665670657683821E-2</v>
      </c>
      <c r="F86" s="6">
        <f t="shared" si="64"/>
        <v>5.7034780429666476E-2</v>
      </c>
      <c r="H86" s="6">
        <f t="shared" si="65"/>
        <v>7.6731076664633635E-2</v>
      </c>
      <c r="I86" s="6">
        <f t="shared" si="65"/>
        <v>-1.0050827621427172E-2</v>
      </c>
      <c r="J86" s="6">
        <f t="shared" si="65"/>
        <v>1.2176064493232941E-2</v>
      </c>
      <c r="K86" s="6">
        <f t="shared" si="65"/>
        <v>-7.6536961172243179E-2</v>
      </c>
      <c r="L86" s="6">
        <f t="shared" si="65"/>
        <v>-1.3495390341556779E-2</v>
      </c>
      <c r="N86" s="6">
        <f t="shared" si="66"/>
        <v>-0.21142855115760883</v>
      </c>
      <c r="O86" s="6">
        <f t="shared" si="66"/>
        <v>-5.1654947487866587E-2</v>
      </c>
      <c r="P86" s="6">
        <f t="shared" si="66"/>
        <v>8.9036475824147532E-2</v>
      </c>
      <c r="Q86" s="6">
        <f t="shared" si="66"/>
        <v>7.8615574783683417E-2</v>
      </c>
      <c r="R86" s="6">
        <f t="shared" si="66"/>
        <v>-1.9741197471538463E-2</v>
      </c>
      <c r="T86" s="6">
        <f t="shared" si="67"/>
        <v>1.7745803114659564E-2</v>
      </c>
      <c r="U86" s="6">
        <f t="shared" si="67"/>
        <v>-3.4092923603066261E-2</v>
      </c>
      <c r="V86" s="6">
        <f t="shared" si="67"/>
        <v>5.4850518202642418E-2</v>
      </c>
      <c r="W86" s="6">
        <f t="shared" si="67"/>
        <v>1.6997073844797761E-2</v>
      </c>
      <c r="X86" s="6">
        <f t="shared" si="67"/>
        <v>5.6240147713193522E-3</v>
      </c>
    </row>
    <row r="87" spans="1:24" x14ac:dyDescent="0.2">
      <c r="A87">
        <v>2014</v>
      </c>
      <c r="B87" s="6">
        <f t="shared" si="64"/>
        <v>6.4301715845094032E-2</v>
      </c>
      <c r="C87" s="6">
        <f t="shared" si="64"/>
        <v>-4.4256156976232419E-2</v>
      </c>
      <c r="D87" s="6">
        <f t="shared" si="64"/>
        <v>0.11868991839836007</v>
      </c>
      <c r="E87" s="6">
        <f t="shared" si="64"/>
        <v>0.19051465070730322</v>
      </c>
      <c r="F87" s="6">
        <f t="shared" si="64"/>
        <v>7.8632518283391795E-2</v>
      </c>
      <c r="H87" s="6">
        <f t="shared" si="65"/>
        <v>0.20814335236806247</v>
      </c>
      <c r="I87" s="6">
        <f t="shared" si="65"/>
        <v>-6.9781336171991337E-2</v>
      </c>
      <c r="J87" s="6">
        <f t="shared" si="65"/>
        <v>0.23938350108279582</v>
      </c>
      <c r="K87" s="6">
        <f t="shared" si="65"/>
        <v>8.4046209517464998E-2</v>
      </c>
      <c r="L87" s="6">
        <f t="shared" si="65"/>
        <v>9.5158127370568169E-2</v>
      </c>
      <c r="N87" s="6">
        <f t="shared" si="66"/>
        <v>-0.12720354914812637</v>
      </c>
      <c r="O87" s="6">
        <f t="shared" si="66"/>
        <v>1.0741301609954679E-2</v>
      </c>
      <c r="P87" s="6">
        <f t="shared" si="66"/>
        <v>6.374989420939392E-2</v>
      </c>
      <c r="Q87" s="6">
        <f t="shared" si="66"/>
        <v>-9.2826037130414929E-2</v>
      </c>
      <c r="R87" s="6">
        <f t="shared" si="66"/>
        <v>-3.6273356566533854E-2</v>
      </c>
      <c r="T87" s="6">
        <f t="shared" si="67"/>
        <v>7.9023475186185577E-2</v>
      </c>
      <c r="U87" s="6">
        <f t="shared" si="67"/>
        <v>-2.7265618171785411E-2</v>
      </c>
      <c r="V87" s="6">
        <f t="shared" si="67"/>
        <v>0.12783383245471569</v>
      </c>
      <c r="W87" s="6">
        <f t="shared" si="67"/>
        <v>5.1264400221314288E-2</v>
      </c>
      <c r="X87" s="6">
        <f t="shared" si="67"/>
        <v>4.3608085440210997E-2</v>
      </c>
    </row>
    <row r="88" spans="1:24" x14ac:dyDescent="0.2">
      <c r="A88">
        <v>2015</v>
      </c>
      <c r="B88" s="6">
        <f t="shared" si="64"/>
        <v>-6.5284761196437557E-2</v>
      </c>
      <c r="C88" s="6">
        <f t="shared" si="64"/>
        <v>1.4329652795525893E-2</v>
      </c>
      <c r="D88" s="6">
        <f t="shared" si="64"/>
        <v>0.17565713521925841</v>
      </c>
      <c r="E88" s="6">
        <f t="shared" si="64"/>
        <v>0.10624597990232609</v>
      </c>
      <c r="F88" s="6">
        <f t="shared" si="64"/>
        <v>3.9365291486162857E-2</v>
      </c>
      <c r="H88" s="6">
        <f t="shared" si="65"/>
        <v>0.28975149256647859</v>
      </c>
      <c r="I88" s="6">
        <f t="shared" si="65"/>
        <v>1.1513757830919458E-2</v>
      </c>
      <c r="J88" s="6">
        <f t="shared" si="65"/>
        <v>0.28539523216723728</v>
      </c>
      <c r="K88" s="6">
        <f t="shared" si="65"/>
        <v>1.9763121874912803E-2</v>
      </c>
      <c r="L88" s="6">
        <f t="shared" si="65"/>
        <v>0.12869850290917428</v>
      </c>
      <c r="N88" s="6">
        <f t="shared" si="66"/>
        <v>0.42819013621045365</v>
      </c>
      <c r="O88" s="6">
        <f t="shared" si="66"/>
        <v>5.6745562984283904E-3</v>
      </c>
      <c r="P88" s="6">
        <f t="shared" si="66"/>
        <v>-0.11227471156253488</v>
      </c>
      <c r="Q88" s="6">
        <f t="shared" si="66"/>
        <v>0.19086121778676102</v>
      </c>
      <c r="R88" s="6">
        <f t="shared" si="66"/>
        <v>9.9637816915963739E-2</v>
      </c>
      <c r="T88" s="6">
        <f t="shared" si="67"/>
        <v>0.16653173727063053</v>
      </c>
      <c r="U88" s="6">
        <f t="shared" si="67"/>
        <v>9.6835310033345223E-3</v>
      </c>
      <c r="V88" s="6">
        <f t="shared" si="67"/>
        <v>9.1624117144882389E-2</v>
      </c>
      <c r="W88" s="6">
        <f t="shared" si="67"/>
        <v>9.9350668460216118E-2</v>
      </c>
      <c r="X88" s="6">
        <f t="shared" si="67"/>
        <v>8.9833887490129882E-2</v>
      </c>
    </row>
    <row r="89" spans="1:24" x14ac:dyDescent="0.2">
      <c r="A89">
        <v>2016</v>
      </c>
      <c r="B89" s="6">
        <f t="shared" si="64"/>
        <v>0.12688460778331501</v>
      </c>
      <c r="C89" s="6">
        <f t="shared" si="64"/>
        <v>5.0340376546113674E-2</v>
      </c>
      <c r="D89" s="6">
        <f t="shared" si="64"/>
        <v>8.4581096450382809E-2</v>
      </c>
      <c r="E89" s="6">
        <f t="shared" si="64"/>
        <v>2.8303538624684599E-2</v>
      </c>
      <c r="F89" s="6">
        <f t="shared" si="64"/>
        <v>6.8207802197366441E-2</v>
      </c>
      <c r="H89" s="6">
        <f t="shared" si="65"/>
        <v>0.37284288980349545</v>
      </c>
      <c r="I89" s="6">
        <f t="shared" si="65"/>
        <v>9.7912240252915117E-2</v>
      </c>
      <c r="J89" s="6">
        <f t="shared" si="65"/>
        <v>9.9225428624037493E-2</v>
      </c>
      <c r="K89" s="6">
        <f t="shared" si="65"/>
        <v>3.2090175722131464E-2</v>
      </c>
      <c r="L89" s="6">
        <f t="shared" si="65"/>
        <v>0.1695519328880486</v>
      </c>
      <c r="N89" s="6">
        <f t="shared" si="66"/>
        <v>0.45723359881148129</v>
      </c>
      <c r="O89" s="6">
        <f t="shared" si="66"/>
        <v>2.2254699826526725E-2</v>
      </c>
      <c r="P89" s="6">
        <f t="shared" si="66"/>
        <v>-7.4005012707928031E-2</v>
      </c>
      <c r="Q89" s="6">
        <f t="shared" si="66"/>
        <v>1.7129462465402367E-2</v>
      </c>
      <c r="R89" s="6">
        <f t="shared" si="66"/>
        <v>7.8766541351791952E-2</v>
      </c>
      <c r="T89" s="6">
        <f t="shared" si="67"/>
        <v>0.30885187986639773</v>
      </c>
      <c r="U89" s="6">
        <f t="shared" si="67"/>
        <v>5.008779376313921E-2</v>
      </c>
      <c r="V89" s="6">
        <f t="shared" si="67"/>
        <v>3.7423126718048927E-2</v>
      </c>
      <c r="W89" s="6">
        <f t="shared" si="67"/>
        <v>2.593873080793796E-2</v>
      </c>
      <c r="X89" s="6">
        <f t="shared" si="67"/>
        <v>0.10793885338071085</v>
      </c>
    </row>
    <row r="90" spans="1:24" x14ac:dyDescent="0.2">
      <c r="A90">
        <v>2017</v>
      </c>
      <c r="B90" s="6">
        <f t="shared" si="64"/>
        <v>0.23178544060634598</v>
      </c>
      <c r="C90" s="6">
        <f t="shared" si="64"/>
        <v>5.7149447903682926E-2</v>
      </c>
      <c r="D90" s="6">
        <f t="shared" si="64"/>
        <v>-5.7244754394998876E-2</v>
      </c>
      <c r="E90" s="6">
        <f t="shared" si="64"/>
        <v>4.5503468478971243E-2</v>
      </c>
      <c r="F90" s="6">
        <f t="shared" si="64"/>
        <v>8.8624226754767665E-2</v>
      </c>
      <c r="H90" s="6">
        <f t="shared" si="65"/>
        <v>0.2862363077755623</v>
      </c>
      <c r="I90" s="6">
        <f t="shared" si="65"/>
        <v>0.22149985420811213</v>
      </c>
      <c r="J90" s="6">
        <f t="shared" si="65"/>
        <v>0.18371601486578815</v>
      </c>
      <c r="K90" s="6">
        <f t="shared" si="65"/>
        <v>6.3047401666755265E-2</v>
      </c>
      <c r="L90" s="6">
        <f t="shared" si="65"/>
        <v>0.19510350980934477</v>
      </c>
      <c r="N90" s="6">
        <f t="shared" si="66"/>
        <v>0.3350713841204771</v>
      </c>
      <c r="O90" s="6">
        <f t="shared" si="66"/>
        <v>8.7883896576797627E-2</v>
      </c>
      <c r="P90" s="6">
        <f t="shared" si="66"/>
        <v>-6.4186076790950786E-4</v>
      </c>
      <c r="Q90" s="6">
        <f t="shared" si="66"/>
        <v>-8.7214688715904876E-2</v>
      </c>
      <c r="R90" s="6">
        <f t="shared" si="66"/>
        <v>7.436921063511015E-2</v>
      </c>
      <c r="T90" s="6">
        <f t="shared" si="67"/>
        <v>0.28184499504576288</v>
      </c>
      <c r="U90" s="6">
        <f t="shared" si="67"/>
        <v>0.11540346131264445</v>
      </c>
      <c r="V90" s="6">
        <f t="shared" si="67"/>
        <v>4.9111681102573135E-2</v>
      </c>
      <c r="W90" s="6">
        <f t="shared" si="67"/>
        <v>8.2038796990955287E-3</v>
      </c>
      <c r="X90" s="6">
        <f t="shared" si="67"/>
        <v>0.12429281652826107</v>
      </c>
    </row>
    <row r="91" spans="1:24" x14ac:dyDescent="0.2">
      <c r="A91">
        <v>2018</v>
      </c>
      <c r="B91" s="6">
        <f t="shared" si="64"/>
        <v>2.9899432650307478E-2</v>
      </c>
      <c r="C91" s="6">
        <f t="shared" si="64"/>
        <v>2.868518859950786E-2</v>
      </c>
      <c r="D91" s="6">
        <f t="shared" si="64"/>
        <v>2.0340609444634783E-2</v>
      </c>
      <c r="E91" s="6">
        <f t="shared" si="64"/>
        <v>9.9197400614734255E-2</v>
      </c>
      <c r="F91" s="6">
        <f t="shared" si="64"/>
        <v>5.1177357327107265E-2</v>
      </c>
      <c r="H91" s="6">
        <f t="shared" si="65"/>
        <v>-7.8167605226586723E-4</v>
      </c>
      <c r="I91" s="6">
        <f t="shared" si="65"/>
        <v>2.5580579223935196E-2</v>
      </c>
      <c r="J91" s="6">
        <f t="shared" si="65"/>
        <v>0.15175542250155472</v>
      </c>
      <c r="K91" s="6">
        <f t="shared" si="65"/>
        <v>0.1099030047311722</v>
      </c>
      <c r="L91" s="6">
        <f t="shared" si="65"/>
        <v>5.1887895596254507E-2</v>
      </c>
      <c r="N91" s="6">
        <f t="shared" si="66"/>
        <v>0.119957871640195</v>
      </c>
      <c r="O91" s="6">
        <f t="shared" si="66"/>
        <v>-4.1250120170414961E-2</v>
      </c>
      <c r="P91" s="6">
        <f t="shared" si="66"/>
        <v>1.0084746182205784E-2</v>
      </c>
      <c r="Q91" s="6">
        <f t="shared" si="66"/>
        <v>7.7389210815774767E-2</v>
      </c>
      <c r="R91" s="6">
        <f t="shared" si="66"/>
        <v>4.1654596650331888E-2</v>
      </c>
      <c r="T91" s="6">
        <f t="shared" si="67"/>
        <v>3.6142700777324954E-2</v>
      </c>
      <c r="U91" s="6">
        <f t="shared" si="67"/>
        <v>-2.1474969567487623E-3</v>
      </c>
      <c r="V91" s="6">
        <f t="shared" si="67"/>
        <v>7.265779657652649E-2</v>
      </c>
      <c r="W91" s="6">
        <f t="shared" si="67"/>
        <v>9.67117727899649E-2</v>
      </c>
      <c r="X91" s="6">
        <f t="shared" si="67"/>
        <v>4.8555302714303972E-2</v>
      </c>
    </row>
    <row r="92" spans="1:24" x14ac:dyDescent="0.2">
      <c r="A92">
        <v>2019</v>
      </c>
      <c r="B92" s="6">
        <f t="shared" si="64"/>
        <v>-5.2239938784670148E-2</v>
      </c>
      <c r="C92" s="6">
        <f t="shared" si="64"/>
        <v>2.2859793683291496E-2</v>
      </c>
      <c r="D92" s="6">
        <f t="shared" si="64"/>
        <v>0.14748182623125139</v>
      </c>
      <c r="E92" s="6">
        <f t="shared" si="64"/>
        <v>9.6423995875949409E-2</v>
      </c>
      <c r="F92" s="6">
        <f t="shared" si="64"/>
        <v>3.7887463644524777E-2</v>
      </c>
      <c r="H92" s="6">
        <f t="shared" si="65"/>
        <v>-0.13603492635337311</v>
      </c>
      <c r="I92" s="6">
        <f t="shared" si="65"/>
        <v>0.14235534994529564</v>
      </c>
      <c r="J92" s="6">
        <f t="shared" si="65"/>
        <v>8.6752882242004503E-2</v>
      </c>
      <c r="K92" s="6">
        <f t="shared" si="65"/>
        <v>0.11000888528978381</v>
      </c>
      <c r="L92" s="6">
        <f t="shared" si="65"/>
        <v>1.1723958209333807E-2</v>
      </c>
      <c r="N92" s="6">
        <f t="shared" si="66"/>
        <v>0.22093362481833956</v>
      </c>
      <c r="O92" s="6">
        <f t="shared" si="66"/>
        <v>1.1389355229999953E-2</v>
      </c>
      <c r="P92" s="6">
        <f t="shared" si="66"/>
        <v>-3.7425068805403083E-2</v>
      </c>
      <c r="Q92" s="6">
        <f t="shared" si="66"/>
        <v>8.7140145232020849E-3</v>
      </c>
      <c r="R92" s="6">
        <f t="shared" si="66"/>
        <v>6.7332919641980071E-2</v>
      </c>
      <c r="T92" s="6">
        <f t="shared" si="67"/>
        <v>-2.2067092734919802E-2</v>
      </c>
      <c r="U92" s="6">
        <f t="shared" si="67"/>
        <v>5.4792064056432332E-2</v>
      </c>
      <c r="V92" s="6">
        <f t="shared" si="67"/>
        <v>7.1268393139082287E-2</v>
      </c>
      <c r="W92" s="6">
        <f t="shared" si="67"/>
        <v>7.5976823777965885E-2</v>
      </c>
      <c r="X92" s="6">
        <f t="shared" si="67"/>
        <v>3.6278971777707891E-2</v>
      </c>
    </row>
    <row r="93" spans="1:24" x14ac:dyDescent="0.2">
      <c r="A93">
        <v>2020</v>
      </c>
      <c r="B93" s="6">
        <f t="shared" si="64"/>
        <v>-4.4140724295389844E-2</v>
      </c>
      <c r="C93" s="6">
        <f t="shared" si="64"/>
        <v>-4.5541712207723961E-2</v>
      </c>
      <c r="D93" s="6">
        <f t="shared" si="64"/>
        <v>0.13842420836846436</v>
      </c>
      <c r="E93" s="6">
        <f t="shared" si="64"/>
        <v>1.3871925836981269E-3</v>
      </c>
      <c r="F93" s="6">
        <f t="shared" si="64"/>
        <v>-5.1535925657569814E-3</v>
      </c>
      <c r="H93" s="6">
        <f t="shared" si="65"/>
        <v>-4.3133395457464085E-2</v>
      </c>
      <c r="I93" s="6">
        <f t="shared" si="65"/>
        <v>8.3534034720571748E-2</v>
      </c>
      <c r="J93" s="6">
        <f t="shared" si="65"/>
        <v>3.1944542918780794E-2</v>
      </c>
      <c r="K93" s="6">
        <f t="shared" si="65"/>
        <v>0.1075568435131522</v>
      </c>
      <c r="L93" s="6">
        <f t="shared" si="65"/>
        <v>3.9385494274385424E-2</v>
      </c>
      <c r="N93" s="6">
        <f t="shared" si="66"/>
        <v>7.7245760461184698E-2</v>
      </c>
      <c r="O93" s="6">
        <f t="shared" si="66"/>
        <v>-1.0077886114974621E-2</v>
      </c>
      <c r="P93" s="6">
        <f t="shared" si="66"/>
        <v>-8.7266814386605107E-3</v>
      </c>
      <c r="Q93" s="6">
        <f t="shared" si="66"/>
        <v>7.1373785556173353E-2</v>
      </c>
      <c r="R93" s="6">
        <f t="shared" si="66"/>
        <v>4.185789656308847E-2</v>
      </c>
      <c r="T93" s="6">
        <f t="shared" si="67"/>
        <v>-4.9932010966245999E-3</v>
      </c>
      <c r="U93" s="6">
        <f t="shared" si="67"/>
        <v>1.1298821554944549E-2</v>
      </c>
      <c r="V93" s="6">
        <f t="shared" si="67"/>
        <v>5.4797345000892284E-2</v>
      </c>
      <c r="W93" s="6">
        <f t="shared" si="67"/>
        <v>6.1767818098493299E-2</v>
      </c>
      <c r="X93" s="6">
        <f>+X68/X67-1</f>
        <v>2.7048386726098883E-2</v>
      </c>
    </row>
    <row r="94" spans="1:24" x14ac:dyDescent="0.2">
      <c r="A94">
        <v>2021</v>
      </c>
      <c r="B94" s="6">
        <f t="shared" si="64"/>
        <v>2.1136815410276455E-2</v>
      </c>
      <c r="C94" s="6">
        <f t="shared" si="64"/>
        <v>5.4092697849063232E-2</v>
      </c>
      <c r="D94" s="6">
        <f t="shared" si="64"/>
        <v>-7.6459143812865893E-3</v>
      </c>
      <c r="E94" s="6">
        <f t="shared" si="64"/>
        <v>4.3141722748923472E-2</v>
      </c>
      <c r="F94" s="6">
        <f t="shared" si="64"/>
        <v>3.1937805738175395E-2</v>
      </c>
      <c r="H94" s="6">
        <f t="shared" si="65"/>
        <v>0.1663003061230619</v>
      </c>
      <c r="I94" s="6">
        <f t="shared" si="65"/>
        <v>1.8422913900321358E-2</v>
      </c>
      <c r="J94" s="6">
        <f t="shared" si="65"/>
        <v>6.0311927294486756E-2</v>
      </c>
      <c r="K94" s="6">
        <f t="shared" si="65"/>
        <v>-4.0903144354890286E-2</v>
      </c>
      <c r="L94" s="6">
        <f t="shared" si="65"/>
        <v>5.2304896767738196E-2</v>
      </c>
      <c r="N94" s="6">
        <f t="shared" si="66"/>
        <v>-5.703486584493267E-3</v>
      </c>
      <c r="O94" s="6">
        <f t="shared" si="66"/>
        <v>0.20756976810883754</v>
      </c>
      <c r="P94" s="6">
        <f t="shared" si="66"/>
        <v>4.0976239176302443E-2</v>
      </c>
      <c r="Q94" s="6">
        <f t="shared" si="66"/>
        <v>4.4828920259303962E-2</v>
      </c>
      <c r="R94" s="6">
        <f t="shared" si="66"/>
        <v>7.2751791038471181E-2</v>
      </c>
      <c r="T94" s="6">
        <f t="shared" si="67"/>
        <v>7.0199006689558363E-2</v>
      </c>
      <c r="U94" s="6">
        <f t="shared" si="67"/>
        <v>0.10058621733882234</v>
      </c>
      <c r="V94" s="6">
        <f t="shared" si="67"/>
        <v>3.3611697365798499E-2</v>
      </c>
      <c r="W94" s="6">
        <f t="shared" si="67"/>
        <v>9.5388912868712428E-3</v>
      </c>
      <c r="X94" s="6">
        <f t="shared" si="67"/>
        <v>5.2977533425117906E-2</v>
      </c>
    </row>
    <row r="95" spans="1:24" x14ac:dyDescent="0.2">
      <c r="A95">
        <v>2022</v>
      </c>
      <c r="B95" s="6">
        <f t="shared" si="64"/>
        <v>0.10784829516096606</v>
      </c>
      <c r="C95" s="6">
        <f t="shared" si="64"/>
        <v>0.19954397098757681</v>
      </c>
      <c r="D95" s="6">
        <f t="shared" si="64"/>
        <v>-0.10428800496457935</v>
      </c>
      <c r="E95" s="6">
        <f t="shared" si="64"/>
        <v>0.11191686240828491</v>
      </c>
      <c r="F95" s="6">
        <f t="shared" si="64"/>
        <v>9.9799110904488231E-2</v>
      </c>
      <c r="H95" s="6">
        <f t="shared" si="65"/>
        <v>0.26228219525261287</v>
      </c>
      <c r="I95" s="6">
        <f t="shared" si="65"/>
        <v>0.32660414122311265</v>
      </c>
      <c r="J95" s="6">
        <f t="shared" si="65"/>
        <v>3.5072527069692772E-2</v>
      </c>
      <c r="K95" s="6">
        <f t="shared" si="65"/>
        <v>0.10554580487618748</v>
      </c>
      <c r="L95" s="6">
        <f t="shared" si="65"/>
        <v>0.19596189718977275</v>
      </c>
      <c r="N95" s="6">
        <f t="shared" si="66"/>
        <v>0.13111198644956756</v>
      </c>
      <c r="O95" s="6">
        <f t="shared" si="66"/>
        <v>0.23480081242034756</v>
      </c>
      <c r="P95" s="6">
        <f t="shared" si="66"/>
        <v>-2.8917065767244177E-2</v>
      </c>
      <c r="Q95" s="6">
        <f t="shared" si="66"/>
        <v>0.24135328733722261</v>
      </c>
      <c r="R95" s="6">
        <f t="shared" si="66"/>
        <v>0.18083414409317267</v>
      </c>
      <c r="T95" s="6">
        <f t="shared" si="67"/>
        <v>0.18294465111612768</v>
      </c>
      <c r="U95" s="6">
        <f t="shared" si="67"/>
        <v>0.25630042270749431</v>
      </c>
      <c r="V95" s="6">
        <f t="shared" si="67"/>
        <v>-2.3377342289693348E-2</v>
      </c>
      <c r="W95" s="6">
        <f t="shared" si="67"/>
        <v>0.14639862491175837</v>
      </c>
      <c r="X95" s="6">
        <f t="shared" si="67"/>
        <v>0.16420911845027364</v>
      </c>
    </row>
    <row r="96" spans="1:24" x14ac:dyDescent="0.2">
      <c r="A96">
        <v>2023</v>
      </c>
      <c r="B96" s="6">
        <f t="shared" si="64"/>
        <v>1.7673556402058033E-2</v>
      </c>
      <c r="C96" s="6">
        <f t="shared" si="64"/>
        <v>0.10561142848895622</v>
      </c>
      <c r="D96" s="6">
        <f t="shared" si="64"/>
        <v>-2.3456217689333814E-3</v>
      </c>
      <c r="E96" s="6">
        <f t="shared" si="64"/>
        <v>2.2572715466280258E-3</v>
      </c>
      <c r="F96" s="6">
        <f t="shared" si="64"/>
        <v>3.0265641342957839E-2</v>
      </c>
      <c r="H96" s="6">
        <f t="shared" si="65"/>
        <v>-0.2107877664344403</v>
      </c>
      <c r="I96" s="6">
        <f t="shared" si="65"/>
        <v>8.1912557324876012E-2</v>
      </c>
      <c r="J96" s="6">
        <f t="shared" si="65"/>
        <v>-0.13443532844687012</v>
      </c>
      <c r="K96" s="6">
        <f t="shared" si="65"/>
        <v>0.12578838836593298</v>
      </c>
      <c r="L96" s="6">
        <f t="shared" si="65"/>
        <v>-4.2559866860078399E-2</v>
      </c>
      <c r="N96" s="6">
        <f t="shared" si="66"/>
        <v>-0.12971430165797748</v>
      </c>
      <c r="O96" s="6">
        <f t="shared" si="66"/>
        <v>-5.351048314505602E-2</v>
      </c>
      <c r="P96" s="6">
        <f t="shared" si="66"/>
        <v>2.0548431937419176E-2</v>
      </c>
      <c r="Q96" s="6">
        <f t="shared" si="66"/>
        <v>5.0212448160098067E-2</v>
      </c>
      <c r="R96" s="6">
        <f t="shared" si="66"/>
        <v>-4.1869232879610419E-2</v>
      </c>
      <c r="T96" s="6">
        <f t="shared" si="67"/>
        <v>-0.13431144143679574</v>
      </c>
      <c r="U96" s="6">
        <f t="shared" si="67"/>
        <v>3.119515689077601E-2</v>
      </c>
      <c r="V96" s="6">
        <f t="shared" si="67"/>
        <v>-6.150948898897346E-2</v>
      </c>
      <c r="W96" s="6">
        <f t="shared" si="67"/>
        <v>6.2951683642392453E-2</v>
      </c>
      <c r="X96" s="6">
        <f t="shared" si="67"/>
        <v>-2.3111267666754531E-2</v>
      </c>
    </row>
    <row r="97" spans="1:24" x14ac:dyDescent="0.2">
      <c r="A97">
        <v>2024</v>
      </c>
      <c r="B97" s="6">
        <f t="shared" si="64"/>
        <v>-0.20683215654885934</v>
      </c>
      <c r="C97" s="6">
        <f t="shared" si="64"/>
        <v>-0.13855830059015861</v>
      </c>
      <c r="D97" s="6">
        <f t="shared" si="64"/>
        <v>-3.9419894085833351E-2</v>
      </c>
      <c r="E97" s="6">
        <f t="shared" si="64"/>
        <v>5.9337919288834362E-2</v>
      </c>
      <c r="F97" s="6">
        <f t="shared" si="64"/>
        <v>-7.5267038440615885E-2</v>
      </c>
      <c r="H97" s="6">
        <f t="shared" si="65"/>
        <v>-0.43790426715054576</v>
      </c>
      <c r="I97" s="6">
        <f t="shared" si="65"/>
        <v>-5.7146066143802021E-2</v>
      </c>
      <c r="J97" s="6">
        <f t="shared" si="65"/>
        <v>-5.9232087545435186E-2</v>
      </c>
      <c r="K97" s="6">
        <f t="shared" si="65"/>
        <v>6.6761189454322523E-2</v>
      </c>
      <c r="L97" s="6">
        <f>+L72/L71-1</f>
        <v>-0.13513290431878089</v>
      </c>
      <c r="N97" s="6">
        <f>+N72/N71-1</f>
        <v>-0.26323011699101817</v>
      </c>
      <c r="O97" s="6">
        <f>+O72/O71-1</f>
        <v>-0.11079282543850855</v>
      </c>
      <c r="P97" s="6">
        <f>+P72/P71-1</f>
        <v>-9.5801493174750507E-2</v>
      </c>
      <c r="Q97" s="6">
        <f>+Q72/Q71-1</f>
        <v>2.5618787062706705E-3</v>
      </c>
      <c r="R97" s="6">
        <f>+R72/R71-1</f>
        <v>-0.11649242980753205</v>
      </c>
      <c r="T97" s="6">
        <f t="shared" si="67"/>
        <v>-0.32267009560147641</v>
      </c>
      <c r="U97" s="6">
        <f t="shared" si="67"/>
        <v>-9.8259748131226621E-2</v>
      </c>
      <c r="V97" s="6">
        <f t="shared" si="67"/>
        <v>-6.2002110195537807E-2</v>
      </c>
      <c r="W97" s="6">
        <f t="shared" si="67"/>
        <v>4.4924751387401374E-2</v>
      </c>
      <c r="X97" s="6">
        <f>+X72/X71-1</f>
        <v>-0.11248111213687095</v>
      </c>
    </row>
    <row r="98" spans="1:24" s="1" customFormat="1" ht="15" x14ac:dyDescent="0.25">
      <c r="A98" s="5">
        <v>2025</v>
      </c>
      <c r="B98" s="4">
        <f t="shared" si="64"/>
        <v>-0.15800623654110735</v>
      </c>
      <c r="C98" s="4">
        <f t="shared" si="64"/>
        <v>-0.14067438653262443</v>
      </c>
      <c r="D98" s="4">
        <f t="shared" si="64"/>
        <v>-0.10030256102091484</v>
      </c>
      <c r="E98" s="4">
        <f t="shared" si="64"/>
        <v>5.1358468712261462E-3</v>
      </c>
      <c r="F98" s="4">
        <f t="shared" si="64"/>
        <v>-7.9863702420352789E-2</v>
      </c>
      <c r="H98" s="4">
        <f t="shared" si="65"/>
        <v>1.1309946274111526E-2</v>
      </c>
      <c r="I98" s="4">
        <f t="shared" si="65"/>
        <v>-8.1034229744286534E-2</v>
      </c>
      <c r="J98" s="4">
        <f t="shared" si="65"/>
        <v>1.348970161100671E-2</v>
      </c>
      <c r="K98" s="4">
        <f t="shared" si="65"/>
        <v>-1.6955119224661974E-3</v>
      </c>
      <c r="L98" s="4">
        <f t="shared" si="65"/>
        <v>-1.8971739514491603E-2</v>
      </c>
      <c r="M98" s="54"/>
      <c r="N98" s="4">
        <f t="shared" si="66"/>
        <v>-0.12223517399790929</v>
      </c>
      <c r="O98" s="4">
        <f t="shared" si="66"/>
        <v>-6.2290642690951414E-2</v>
      </c>
      <c r="P98" s="4">
        <f t="shared" si="66"/>
        <v>-4.5383710265400334E-2</v>
      </c>
      <c r="Q98" s="4">
        <f t="shared" si="66"/>
        <v>-2.0000000000000018E-2</v>
      </c>
      <c r="R98" s="4">
        <f t="shared" si="66"/>
        <v>-5.9807375237023952E-2</v>
      </c>
      <c r="T98" s="4">
        <f t="shared" si="67"/>
        <v>-8.6143628957548679E-2</v>
      </c>
      <c r="U98" s="4">
        <f t="shared" si="67"/>
        <v>-8.8420317759837053E-2</v>
      </c>
      <c r="V98" s="4">
        <f t="shared" si="67"/>
        <v>-3.6227297816993187E-2</v>
      </c>
      <c r="W98" s="4">
        <f t="shared" si="67"/>
        <v>-4.9698399188706777E-3</v>
      </c>
      <c r="X98" s="4">
        <f t="shared" si="67"/>
        <v>-4.9688956007235663E-2</v>
      </c>
    </row>
    <row r="99" spans="1:24" x14ac:dyDescent="0.2">
      <c r="A99" s="16">
        <v>2026</v>
      </c>
      <c r="B99" s="19">
        <f t="shared" si="64"/>
        <v>4.0573233380846618E-2</v>
      </c>
      <c r="C99" s="19">
        <f t="shared" si="64"/>
        <v>3.0625070930036413E-2</v>
      </c>
      <c r="D99" s="19">
        <f t="shared" si="64"/>
        <v>0.1188068158176363</v>
      </c>
      <c r="E99" s="19">
        <f t="shared" si="64"/>
        <v>2.5912561020145164E-2</v>
      </c>
      <c r="F99" s="19">
        <f t="shared" si="64"/>
        <v>4.0395138721983637E-2</v>
      </c>
      <c r="H99" s="19">
        <f t="shared" si="65"/>
        <v>0.15915187003484532</v>
      </c>
      <c r="I99" s="19">
        <f t="shared" si="65"/>
        <v>8.670500832498651E-2</v>
      </c>
      <c r="J99" s="19">
        <f t="shared" si="65"/>
        <v>0.13278720104983477</v>
      </c>
      <c r="K99" s="19">
        <f t="shared" si="65"/>
        <v>7.5161605987549951E-2</v>
      </c>
      <c r="L99" s="19">
        <f t="shared" si="65"/>
        <v>0.10273462266122979</v>
      </c>
      <c r="M99" s="21"/>
      <c r="N99" s="19">
        <f t="shared" si="66"/>
        <v>7.2705482867825966E-2</v>
      </c>
      <c r="O99" s="19">
        <f t="shared" si="66"/>
        <v>-8.5136493882003172E-3</v>
      </c>
      <c r="P99" s="19">
        <f t="shared" si="66"/>
        <v>-1.8138694220998675E-2</v>
      </c>
      <c r="Q99" s="19">
        <f t="shared" si="66"/>
        <v>5.9999999999999831E-2</v>
      </c>
      <c r="R99" s="19">
        <f t="shared" si="66"/>
        <v>3.4228150990611494E-2</v>
      </c>
      <c r="T99" s="19">
        <f t="shared" si="67"/>
        <v>9.7321936432099632E-2</v>
      </c>
      <c r="U99" s="19">
        <f t="shared" si="67"/>
        <v>3.7034932817017197E-2</v>
      </c>
      <c r="V99" s="19">
        <f t="shared" si="67"/>
        <v>9.3673998164930161E-2</v>
      </c>
      <c r="W99" s="19">
        <f t="shared" si="67"/>
        <v>5.558741671705425E-2</v>
      </c>
      <c r="X99" s="19">
        <f t="shared" si="67"/>
        <v>6.3558155449732201E-2</v>
      </c>
    </row>
    <row r="100" spans="1:24" x14ac:dyDescent="0.2">
      <c r="A100" s="16">
        <v>2027</v>
      </c>
      <c r="B100" s="19">
        <f>+B75/B74-1</f>
        <v>7.4781407130682043E-2</v>
      </c>
      <c r="C100" s="19">
        <f t="shared" ref="C100:F100" si="68">+C75/C74-1</f>
        <v>-1.0974832017374814E-2</v>
      </c>
      <c r="D100" s="19">
        <f t="shared" si="68"/>
        <v>0.1648005323615005</v>
      </c>
      <c r="E100" s="19">
        <f t="shared" si="68"/>
        <v>1.7615003204807689E-2</v>
      </c>
      <c r="F100" s="19">
        <f t="shared" si="68"/>
        <v>4.1399376488064021E-2</v>
      </c>
      <c r="H100" s="19">
        <f t="shared" ref="H100:L100" si="69">+H75/H74-1</f>
        <v>7.3997685248817113E-2</v>
      </c>
      <c r="I100" s="19">
        <f t="shared" si="69"/>
        <v>-0.15155713439599605</v>
      </c>
      <c r="J100" s="19">
        <f t="shared" si="69"/>
        <v>-4.8423224304085521E-2</v>
      </c>
      <c r="K100" s="19">
        <f t="shared" si="69"/>
        <v>4.0410503412216414E-2</v>
      </c>
      <c r="L100" s="19">
        <f t="shared" si="69"/>
        <v>-1.2010231373851932E-2</v>
      </c>
      <c r="M100" s="21"/>
      <c r="N100" s="19">
        <f t="shared" ref="N100:R100" si="70">+N75/N74-1</f>
        <v>6.007227372238555E-2</v>
      </c>
      <c r="O100" s="19">
        <f t="shared" si="70"/>
        <v>-2.7456377529929687E-2</v>
      </c>
      <c r="P100" s="19">
        <f t="shared" si="70"/>
        <v>-5.3331235876232785E-2</v>
      </c>
      <c r="Q100" s="19">
        <f t="shared" si="70"/>
        <v>7.0000000000000062E-2</v>
      </c>
      <c r="R100" s="19">
        <f t="shared" si="70"/>
        <v>2.8006896598015141E-2</v>
      </c>
      <c r="T100" s="19">
        <f t="shared" ref="T100:X100" si="71">+T75/T74-1</f>
        <v>6.9823188485669041E-2</v>
      </c>
      <c r="U100" s="19">
        <f t="shared" si="71"/>
        <v>-7.3723920562805856E-2</v>
      </c>
      <c r="V100" s="19">
        <f t="shared" si="71"/>
        <v>1.4860626926757714E-2</v>
      </c>
      <c r="W100" s="19">
        <f t="shared" si="71"/>
        <v>4.2144485393723841E-2</v>
      </c>
      <c r="X100" s="19">
        <f t="shared" si="71"/>
        <v>1.4971217588713559E-2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M101" s="21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20</v>
      </c>
      <c r="M102" s="1"/>
    </row>
    <row r="103" spans="1:24" x14ac:dyDescent="0.2">
      <c r="A103" s="23" t="s">
        <v>68</v>
      </c>
      <c r="B103" s="24">
        <f>+(B75/B73)^(1/2)-1</f>
        <v>5.7539012989870741E-2</v>
      </c>
      <c r="C103" s="24">
        <f t="shared" ref="C103:X103" si="72">+(C75/C73)^(1/2)-1</f>
        <v>9.6108824213831934E-3</v>
      </c>
      <c r="D103" s="24">
        <f t="shared" si="72"/>
        <v>0.14157206284757073</v>
      </c>
      <c r="E103" s="24">
        <f t="shared" si="72"/>
        <v>2.1755359208048164E-2</v>
      </c>
      <c r="F103" s="24">
        <f>+(F75/F73)^(1/2)-1</f>
        <v>4.0897136496343078E-2</v>
      </c>
      <c r="G103" s="20"/>
      <c r="H103" s="24">
        <f t="shared" si="72"/>
        <v>0.11576271010876749</v>
      </c>
      <c r="I103" s="24">
        <f t="shared" si="72"/>
        <v>-3.978798626059965E-2</v>
      </c>
      <c r="J103" s="24">
        <f t="shared" si="72"/>
        <v>3.8236000302725781E-2</v>
      </c>
      <c r="K103" s="24">
        <f t="shared" si="72"/>
        <v>5.7643336732659645E-2</v>
      </c>
      <c r="L103" s="24">
        <f t="shared" si="72"/>
        <v>4.3786627955690438E-2</v>
      </c>
      <c r="M103" s="55"/>
      <c r="N103" s="24">
        <f t="shared" si="72"/>
        <v>6.6370170371511161E-2</v>
      </c>
      <c r="O103" s="24">
        <f t="shared" si="72"/>
        <v>-1.8030689352447338E-2</v>
      </c>
      <c r="P103" s="24">
        <f t="shared" si="72"/>
        <v>-3.5895530099172568E-2</v>
      </c>
      <c r="Q103" s="24">
        <f t="shared" si="72"/>
        <v>6.4988262846121803E-2</v>
      </c>
      <c r="R103" s="24">
        <f t="shared" si="72"/>
        <v>3.111283178620261E-2</v>
      </c>
      <c r="S103" s="20"/>
      <c r="T103" s="24">
        <f t="shared" si="72"/>
        <v>8.3485326540723159E-2</v>
      </c>
      <c r="U103" s="24">
        <f t="shared" si="72"/>
        <v>-1.9907835043478816E-2</v>
      </c>
      <c r="V103" s="24">
        <f t="shared" si="72"/>
        <v>5.3530578308553345E-2</v>
      </c>
      <c r="W103" s="24">
        <f t="shared" si="72"/>
        <v>4.8844414192441121E-2</v>
      </c>
      <c r="X103" s="24">
        <f t="shared" si="72"/>
        <v>3.8980710125660067E-2</v>
      </c>
    </row>
    <row r="105" spans="1:24" x14ac:dyDescent="0.2">
      <c r="N105" s="3"/>
      <c r="T105" s="3"/>
    </row>
    <row r="106" spans="1:24" x14ac:dyDescent="0.2">
      <c r="E106" s="11"/>
      <c r="N106" s="3"/>
      <c r="T106" s="3"/>
    </row>
    <row r="107" spans="1:24" x14ac:dyDescent="0.2">
      <c r="B107" s="6"/>
      <c r="C107" s="6"/>
      <c r="D107" s="6"/>
      <c r="E107" s="11"/>
      <c r="N107" s="3"/>
      <c r="T107" s="3"/>
    </row>
    <row r="108" spans="1:24" x14ac:dyDescent="0.2">
      <c r="B108" s="6"/>
      <c r="C108" s="6"/>
      <c r="D108" s="6"/>
      <c r="E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00A3-B8F0-41C2-A7BE-7FD0E1C0BE1D}">
  <dimension ref="A1:Z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63</v>
      </c>
    </row>
    <row r="2" spans="1:22" x14ac:dyDescent="0.2">
      <c r="B2" t="s">
        <v>0</v>
      </c>
      <c r="C2" s="2">
        <f>+LastUpdate</f>
        <v>46100</v>
      </c>
    </row>
    <row r="4" spans="1:22" ht="15" x14ac:dyDescent="0.25">
      <c r="A4" s="13"/>
      <c r="B4" s="34" t="s">
        <v>1</v>
      </c>
      <c r="H4" s="1" t="s">
        <v>2</v>
      </c>
      <c r="I4" s="40">
        <f>+ValutaSEK</f>
        <v>108.67</v>
      </c>
      <c r="J4" s="35">
        <f>+ValutaSEKdate</f>
        <v>45992</v>
      </c>
      <c r="N4" s="1" t="s">
        <v>3</v>
      </c>
      <c r="O4" s="40">
        <f>+ValutaDKK</f>
        <v>158.57</v>
      </c>
      <c r="P4" s="35">
        <f>+ValutaDKKdate</f>
        <v>45992</v>
      </c>
      <c r="T4" s="1"/>
      <c r="U4" s="12"/>
      <c r="V4" s="14"/>
    </row>
    <row r="5" spans="1:22" x14ac:dyDescent="0.2">
      <c r="H5" s="61"/>
      <c r="I5" s="61"/>
      <c r="J5" s="61"/>
      <c r="K5" s="61"/>
      <c r="L5" s="61"/>
    </row>
    <row r="28" spans="1:24" ht="18" x14ac:dyDescent="0.25">
      <c r="B28" s="60" t="s">
        <v>4</v>
      </c>
      <c r="C28" s="60"/>
      <c r="D28" s="60"/>
      <c r="E28" s="60"/>
      <c r="F28" s="60"/>
      <c r="H28" s="60" t="s">
        <v>5</v>
      </c>
      <c r="I28" s="60"/>
      <c r="J28" s="60"/>
      <c r="K28" s="60"/>
      <c r="L28" s="60"/>
      <c r="N28" s="60" t="s">
        <v>6</v>
      </c>
      <c r="O28" s="60"/>
      <c r="P28" s="60"/>
      <c r="Q28" s="60"/>
      <c r="R28" s="60"/>
      <c r="T28" s="60" t="s">
        <v>7</v>
      </c>
      <c r="U28" s="60"/>
      <c r="V28" s="60"/>
      <c r="W28" s="60"/>
      <c r="X28" s="60"/>
    </row>
    <row r="30" spans="1:24" s="8" customFormat="1" ht="20.25" customHeight="1" x14ac:dyDescent="0.2">
      <c r="B30" s="27" t="s">
        <v>8</v>
      </c>
      <c r="C30" s="27" t="s">
        <v>9</v>
      </c>
      <c r="D30" s="27" t="s">
        <v>10</v>
      </c>
      <c r="E30" s="27" t="s">
        <v>11</v>
      </c>
      <c r="F30" s="27" t="s">
        <v>12</v>
      </c>
      <c r="H30" s="27" t="s">
        <v>8</v>
      </c>
      <c r="I30" s="27" t="s">
        <v>9</v>
      </c>
      <c r="J30" s="27" t="s">
        <v>10</v>
      </c>
      <c r="K30" s="27" t="s">
        <v>11</v>
      </c>
      <c r="L30" s="27" t="s">
        <v>12</v>
      </c>
      <c r="N30" s="27" t="s">
        <v>8</v>
      </c>
      <c r="O30" s="27" t="s">
        <v>9</v>
      </c>
      <c r="P30" s="27" t="s">
        <v>10</v>
      </c>
      <c r="Q30" s="27" t="s">
        <v>11</v>
      </c>
      <c r="R30" s="27" t="s">
        <v>12</v>
      </c>
      <c r="T30" s="27" t="s">
        <v>8</v>
      </c>
      <c r="U30" s="27" t="s">
        <v>9</v>
      </c>
      <c r="V30" s="27" t="s">
        <v>10</v>
      </c>
      <c r="W30" s="27" t="s">
        <v>11</v>
      </c>
      <c r="X30" s="27" t="s">
        <v>12</v>
      </c>
    </row>
    <row r="31" spans="1:24" x14ac:dyDescent="0.2">
      <c r="A31">
        <v>2008</v>
      </c>
      <c r="B31" s="7">
        <v>85.840067487260981</v>
      </c>
      <c r="C31" s="7">
        <v>85.551304488454235</v>
      </c>
      <c r="D31" s="7">
        <v>36.460558525824673</v>
      </c>
      <c r="E31" s="7">
        <v>81.103526259780907</v>
      </c>
      <c r="F31" s="7">
        <f>+SUM(B31:E31)</f>
        <v>288.95545676132082</v>
      </c>
      <c r="G31" s="11"/>
      <c r="H31" s="7">
        <v>65.881731198234576</v>
      </c>
      <c r="I31" s="7">
        <v>77.788147534502642</v>
      </c>
      <c r="J31" s="7">
        <v>26.788302587090985</v>
      </c>
      <c r="K31" s="7">
        <v>119.86069985915493</v>
      </c>
      <c r="L31" s="7">
        <f>+SUM(H31:K31)</f>
        <v>290.31888117898313</v>
      </c>
      <c r="N31" s="7">
        <v>42.339172274155587</v>
      </c>
      <c r="O31" s="7">
        <v>131.92310039974504</v>
      </c>
      <c r="P31" s="7">
        <v>15.484021653319392</v>
      </c>
      <c r="Q31" s="7">
        <v>56.731136619718306</v>
      </c>
      <c r="R31" s="7">
        <f>+SUM(N31:Q31)</f>
        <v>246.47743094693831</v>
      </c>
      <c r="T31" s="7">
        <f t="shared" ref="T31:W46" si="0">+B31+H31+N31</f>
        <v>194.06097095965117</v>
      </c>
      <c r="U31" s="7">
        <f t="shared" si="0"/>
        <v>295.2625524227019</v>
      </c>
      <c r="V31" s="7">
        <f t="shared" si="0"/>
        <v>78.732882766235051</v>
      </c>
      <c r="W31" s="7">
        <f t="shared" si="0"/>
        <v>257.69536273865413</v>
      </c>
      <c r="X31" s="7">
        <f>+SUM(T31:W31)</f>
        <v>825.75176888724229</v>
      </c>
    </row>
    <row r="32" spans="1:24" x14ac:dyDescent="0.2">
      <c r="A32">
        <v>2009</v>
      </c>
      <c r="B32" s="7">
        <v>62.062510688441002</v>
      </c>
      <c r="C32" s="7">
        <v>89.22131466838826</v>
      </c>
      <c r="D32" s="7">
        <v>35.315185166197075</v>
      </c>
      <c r="E32" s="7">
        <v>93.636570883720907</v>
      </c>
      <c r="F32" s="7">
        <f t="shared" ref="F32:F50" si="1">+SUM(B32:E32)</f>
        <v>280.2355814067472</v>
      </c>
      <c r="G32" s="11"/>
      <c r="H32" s="7">
        <v>50.075241993506609</v>
      </c>
      <c r="I32" s="7">
        <v>69.260556793514525</v>
      </c>
      <c r="J32" s="7">
        <v>25.673601101296796</v>
      </c>
      <c r="K32" s="7">
        <v>120.71725911627908</v>
      </c>
      <c r="L32" s="7">
        <f t="shared" ref="L32:L47" si="2">+SUM(H32:K32)</f>
        <v>265.72665900459702</v>
      </c>
      <c r="N32" s="7">
        <v>25.831814484164809</v>
      </c>
      <c r="O32" s="7">
        <v>122.14821885488639</v>
      </c>
      <c r="P32" s="7">
        <v>15.965188090048903</v>
      </c>
      <c r="Q32" s="7">
        <v>52.086997674418612</v>
      </c>
      <c r="R32" s="7">
        <f t="shared" ref="R32:R47" si="3">+SUM(N32:Q32)</f>
        <v>216.03221910351874</v>
      </c>
      <c r="T32" s="7">
        <f t="shared" si="0"/>
        <v>137.96956716611243</v>
      </c>
      <c r="U32" s="7">
        <f t="shared" si="0"/>
        <v>280.63009031678916</v>
      </c>
      <c r="V32" s="7">
        <f t="shared" si="0"/>
        <v>76.953974357542776</v>
      </c>
      <c r="W32" s="7">
        <f t="shared" si="0"/>
        <v>266.44082767441859</v>
      </c>
      <c r="X32" s="7">
        <f t="shared" ref="X32:X46" si="4">+SUM(T32:W32)</f>
        <v>761.99445951486291</v>
      </c>
    </row>
    <row r="33" spans="1:24" x14ac:dyDescent="0.2">
      <c r="A33">
        <v>2010</v>
      </c>
      <c r="B33" s="7">
        <v>47.507462526373317</v>
      </c>
      <c r="C33" s="7">
        <v>78.318778859880993</v>
      </c>
      <c r="D33" s="7">
        <v>30.710087554092038</v>
      </c>
      <c r="E33" s="7">
        <v>91.844136897069873</v>
      </c>
      <c r="F33" s="7">
        <f t="shared" si="1"/>
        <v>248.38046583741624</v>
      </c>
      <c r="G33" s="11"/>
      <c r="H33" s="7">
        <v>52.535880525295617</v>
      </c>
      <c r="I33" s="7">
        <v>55.975007383123888</v>
      </c>
      <c r="J33" s="7">
        <v>26.777544119148509</v>
      </c>
      <c r="K33" s="7">
        <v>111.81745758076636</v>
      </c>
      <c r="L33" s="7">
        <f t="shared" si="2"/>
        <v>247.10588960833437</v>
      </c>
      <c r="N33" s="7">
        <v>17.744205756322998</v>
      </c>
      <c r="O33" s="7">
        <v>80.055391801915263</v>
      </c>
      <c r="P33" s="7">
        <v>18.922945113528709</v>
      </c>
      <c r="Q33" s="7">
        <v>54.682099924868531</v>
      </c>
      <c r="R33" s="7">
        <f t="shared" si="3"/>
        <v>171.40464259663551</v>
      </c>
      <c r="T33" s="7">
        <f t="shared" si="0"/>
        <v>117.78754880799193</v>
      </c>
      <c r="U33" s="7">
        <f t="shared" si="0"/>
        <v>214.34917804492017</v>
      </c>
      <c r="V33" s="7">
        <f t="shared" si="0"/>
        <v>76.410576786769255</v>
      </c>
      <c r="W33" s="7">
        <f t="shared" si="0"/>
        <v>258.34369440270473</v>
      </c>
      <c r="X33" s="7">
        <f t="shared" si="4"/>
        <v>666.89099804238606</v>
      </c>
    </row>
    <row r="34" spans="1:24" x14ac:dyDescent="0.2">
      <c r="A34">
        <v>2011</v>
      </c>
      <c r="B34" s="7">
        <v>62.787060554870216</v>
      </c>
      <c r="C34" s="7">
        <v>76.128977948390173</v>
      </c>
      <c r="D34" s="7">
        <v>32.876688539418218</v>
      </c>
      <c r="E34" s="7">
        <v>92.67035281560284</v>
      </c>
      <c r="F34" s="7">
        <f t="shared" si="1"/>
        <v>264.46307985828145</v>
      </c>
      <c r="G34" s="6"/>
      <c r="H34" s="7">
        <v>69.6165255553599</v>
      </c>
      <c r="I34" s="7">
        <v>60.94547004429085</v>
      </c>
      <c r="J34" s="7">
        <v>31.78337472578453</v>
      </c>
      <c r="K34" s="7">
        <v>102.38603170212765</v>
      </c>
      <c r="L34" s="7">
        <f t="shared" si="2"/>
        <v>264.73140202756292</v>
      </c>
      <c r="N34" s="7">
        <v>26.680423159097703</v>
      </c>
      <c r="O34" s="7">
        <v>69.173217413236301</v>
      </c>
      <c r="P34" s="7">
        <v>21.913798908586287</v>
      </c>
      <c r="Q34" s="7">
        <v>57.465677872340422</v>
      </c>
      <c r="R34" s="7">
        <f t="shared" si="3"/>
        <v>175.2331173532607</v>
      </c>
      <c r="T34" s="7">
        <f t="shared" si="0"/>
        <v>159.08400926932782</v>
      </c>
      <c r="U34" s="7">
        <f t="shared" si="0"/>
        <v>206.24766540591733</v>
      </c>
      <c r="V34" s="7">
        <f t="shared" si="0"/>
        <v>86.573862173789038</v>
      </c>
      <c r="W34" s="7">
        <f t="shared" si="0"/>
        <v>252.52206239007091</v>
      </c>
      <c r="X34" s="7">
        <f t="shared" si="4"/>
        <v>704.42759923910512</v>
      </c>
    </row>
    <row r="35" spans="1:24" x14ac:dyDescent="0.2">
      <c r="A35">
        <v>2012</v>
      </c>
      <c r="B35" s="7">
        <v>79.03514655379233</v>
      </c>
      <c r="C35" s="7">
        <v>80.817976307417851</v>
      </c>
      <c r="D35" s="7">
        <v>30.803662756614482</v>
      </c>
      <c r="E35" s="7">
        <v>81.591981741104192</v>
      </c>
      <c r="F35" s="7">
        <f t="shared" si="1"/>
        <v>272.24876735892883</v>
      </c>
      <c r="G35" s="6"/>
      <c r="H35" s="7">
        <v>75.644568739473982</v>
      </c>
      <c r="I35" s="7">
        <v>74.880617314683874</v>
      </c>
      <c r="J35" s="7">
        <v>29.551641571459303</v>
      </c>
      <c r="K35" s="7">
        <v>114.95779118012422</v>
      </c>
      <c r="L35" s="7">
        <f t="shared" si="2"/>
        <v>295.03461880574139</v>
      </c>
      <c r="N35" s="7">
        <v>30.967913322603209</v>
      </c>
      <c r="O35" s="7">
        <v>68.605336134789781</v>
      </c>
      <c r="P35" s="7">
        <v>23.815460484979404</v>
      </c>
      <c r="Q35" s="7">
        <v>65.016465838509319</v>
      </c>
      <c r="R35" s="7">
        <f t="shared" si="3"/>
        <v>188.40517578088173</v>
      </c>
      <c r="T35" s="7">
        <f t="shared" si="0"/>
        <v>185.64762861586954</v>
      </c>
      <c r="U35" s="7">
        <f t="shared" si="0"/>
        <v>224.30392975689151</v>
      </c>
      <c r="V35" s="7">
        <f t="shared" si="0"/>
        <v>84.170764813053182</v>
      </c>
      <c r="W35" s="7">
        <f t="shared" si="0"/>
        <v>261.5662387597377</v>
      </c>
      <c r="X35" s="7">
        <f t="shared" si="4"/>
        <v>755.68856194555201</v>
      </c>
    </row>
    <row r="36" spans="1:24" x14ac:dyDescent="0.2">
      <c r="A36">
        <v>2013</v>
      </c>
      <c r="B36" s="7">
        <v>86.973338500661342</v>
      </c>
      <c r="C36" s="7">
        <v>76.867521756446266</v>
      </c>
      <c r="D36" s="7">
        <v>31.602022914778384</v>
      </c>
      <c r="E36" s="7">
        <v>85.848476008584839</v>
      </c>
      <c r="F36" s="7">
        <f t="shared" si="1"/>
        <v>281.29135918047086</v>
      </c>
      <c r="G36" s="6"/>
      <c r="H36" s="7">
        <v>77.034137860809082</v>
      </c>
      <c r="I36" s="7">
        <v>70.210147737604672</v>
      </c>
      <c r="J36" s="7">
        <v>28.255109387378297</v>
      </c>
      <c r="K36" s="7">
        <v>103.16886917505032</v>
      </c>
      <c r="L36" s="7">
        <f t="shared" si="2"/>
        <v>278.66826416084234</v>
      </c>
      <c r="N36" s="7">
        <v>24.197771705574802</v>
      </c>
      <c r="O36" s="7">
        <v>64.457776181166409</v>
      </c>
      <c r="P36" s="7">
        <v>25.692405846649805</v>
      </c>
      <c r="Q36" s="7">
        <v>68.152342454728384</v>
      </c>
      <c r="R36" s="7">
        <f t="shared" si="3"/>
        <v>182.50029618811939</v>
      </c>
      <c r="T36" s="7">
        <f t="shared" si="0"/>
        <v>188.20524806704523</v>
      </c>
      <c r="U36" s="7">
        <f t="shared" si="0"/>
        <v>211.53544567521737</v>
      </c>
      <c r="V36" s="7">
        <f t="shared" si="0"/>
        <v>85.549538148806491</v>
      </c>
      <c r="W36" s="7">
        <f t="shared" si="0"/>
        <v>257.16968763836354</v>
      </c>
      <c r="X36" s="7">
        <f t="shared" si="4"/>
        <v>742.45991952943268</v>
      </c>
    </row>
    <row r="37" spans="1:24" x14ac:dyDescent="0.2">
      <c r="A37">
        <v>2014</v>
      </c>
      <c r="B37" s="7">
        <v>87.821421932813578</v>
      </c>
      <c r="C37" s="7">
        <v>69.63460452273543</v>
      </c>
      <c r="D37" s="7">
        <v>33.527079850434703</v>
      </c>
      <c r="E37" s="7">
        <v>99.859743006428573</v>
      </c>
      <c r="F37" s="7">
        <f t="shared" si="1"/>
        <v>290.84284931241228</v>
      </c>
      <c r="G37" s="6"/>
      <c r="H37" s="7">
        <v>91.308149451894167</v>
      </c>
      <c r="I37" s="7">
        <v>64.032448654898531</v>
      </c>
      <c r="J37" s="7">
        <v>34.346554465414592</v>
      </c>
      <c r="K37" s="7">
        <v>109.27468804718218</v>
      </c>
      <c r="L37" s="7">
        <f t="shared" si="2"/>
        <v>298.96184061938948</v>
      </c>
      <c r="N37" s="7">
        <v>20.848511150121301</v>
      </c>
      <c r="O37" s="7">
        <v>64.339720710420067</v>
      </c>
      <c r="P37" s="7">
        <v>26.993379051761806</v>
      </c>
      <c r="Q37" s="7">
        <v>60.408002359108778</v>
      </c>
      <c r="R37" s="7">
        <f t="shared" si="3"/>
        <v>172.58961327141196</v>
      </c>
      <c r="T37" s="7">
        <f t="shared" si="0"/>
        <v>199.97808253482904</v>
      </c>
      <c r="U37" s="7">
        <f t="shared" si="0"/>
        <v>198.00677388805403</v>
      </c>
      <c r="V37" s="7">
        <f t="shared" si="0"/>
        <v>94.867013367611108</v>
      </c>
      <c r="W37" s="7">
        <f t="shared" si="0"/>
        <v>269.5424334127195</v>
      </c>
      <c r="X37" s="7">
        <f t="shared" si="4"/>
        <v>762.39430320321367</v>
      </c>
    </row>
    <row r="38" spans="1:24" x14ac:dyDescent="0.2">
      <c r="A38">
        <v>2015</v>
      </c>
      <c r="B38" s="7">
        <v>79.678600062681284</v>
      </c>
      <c r="C38" s="7">
        <v>68.604261573497851</v>
      </c>
      <c r="D38" s="7">
        <v>38.28279864093529</v>
      </c>
      <c r="E38" s="7">
        <v>108.47899890800514</v>
      </c>
      <c r="F38" s="7">
        <f t="shared" si="1"/>
        <v>295.04465918511954</v>
      </c>
      <c r="G38" s="58"/>
      <c r="H38" s="7">
        <v>110.86490160387815</v>
      </c>
      <c r="I38" s="7">
        <v>61.126995438959398</v>
      </c>
      <c r="J38" s="7">
        <v>41.608759077513994</v>
      </c>
      <c r="K38" s="7">
        <v>109.42647185328185</v>
      </c>
      <c r="L38" s="7">
        <f t="shared" si="2"/>
        <v>323.02712797363336</v>
      </c>
      <c r="N38" s="7">
        <v>29.31826539297488</v>
      </c>
      <c r="O38" s="7">
        <v>63.720430380284391</v>
      </c>
      <c r="P38" s="7">
        <v>23.605105553300298</v>
      </c>
      <c r="Q38" s="7">
        <v>70.64137523084942</v>
      </c>
      <c r="R38" s="7">
        <f t="shared" si="3"/>
        <v>187.28517655740899</v>
      </c>
      <c r="T38" s="7">
        <f t="shared" si="0"/>
        <v>219.86176705953432</v>
      </c>
      <c r="U38" s="7">
        <f t="shared" si="0"/>
        <v>193.45168739274166</v>
      </c>
      <c r="V38" s="7">
        <f t="shared" si="0"/>
        <v>103.49666327174958</v>
      </c>
      <c r="W38" s="7">
        <f t="shared" si="0"/>
        <v>288.54684599213641</v>
      </c>
      <c r="X38" s="7">
        <f t="shared" si="4"/>
        <v>805.356963716162</v>
      </c>
    </row>
    <row r="39" spans="1:24" x14ac:dyDescent="0.2">
      <c r="A39">
        <v>2016</v>
      </c>
      <c r="B39" s="7">
        <v>87.344221174501882</v>
      </c>
      <c r="C39" s="7">
        <v>70.127598083571399</v>
      </c>
      <c r="D39" s="7">
        <v>40.425038301486893</v>
      </c>
      <c r="E39" s="7">
        <v>109.64432127849459</v>
      </c>
      <c r="F39" s="7">
        <f t="shared" si="1"/>
        <v>307.54117883805475</v>
      </c>
      <c r="G39" s="58"/>
      <c r="H39" s="7">
        <v>140.27691731433194</v>
      </c>
      <c r="I39" s="7">
        <v>61.735841362445406</v>
      </c>
      <c r="J39" s="7">
        <v>42.145084813842402</v>
      </c>
      <c r="K39" s="7">
        <v>111.00925434535105</v>
      </c>
      <c r="L39" s="7">
        <f t="shared" si="2"/>
        <v>355.16709783597082</v>
      </c>
      <c r="N39" s="7">
        <v>41.887670790515614</v>
      </c>
      <c r="O39" s="7">
        <v>63.865812813630669</v>
      </c>
      <c r="P39" s="7">
        <v>21.431850460295603</v>
      </c>
      <c r="Q39" s="7">
        <v>70.62435984910816</v>
      </c>
      <c r="R39" s="7">
        <f t="shared" si="3"/>
        <v>197.80969391355006</v>
      </c>
      <c r="T39" s="7">
        <f t="shared" si="0"/>
        <v>269.50880927934941</v>
      </c>
      <c r="U39" s="7">
        <f t="shared" si="0"/>
        <v>195.72925225964747</v>
      </c>
      <c r="V39" s="7">
        <f t="shared" si="0"/>
        <v>104.0019735756249</v>
      </c>
      <c r="W39" s="7">
        <f t="shared" si="0"/>
        <v>291.2779354729538</v>
      </c>
      <c r="X39" s="7">
        <f t="shared" si="4"/>
        <v>860.51797058757563</v>
      </c>
    </row>
    <row r="40" spans="1:24" x14ac:dyDescent="0.2">
      <c r="A40">
        <v>2017</v>
      </c>
      <c r="B40" s="7">
        <v>105.89132826523094</v>
      </c>
      <c r="C40" s="7">
        <v>72.932154834289804</v>
      </c>
      <c r="D40" s="7">
        <v>37.479139785459807</v>
      </c>
      <c r="E40" s="7">
        <v>110.71202948526819</v>
      </c>
      <c r="F40" s="7">
        <f t="shared" si="1"/>
        <v>327.01465237024871</v>
      </c>
      <c r="G40" s="58"/>
      <c r="H40" s="7">
        <v>172.62238268652112</v>
      </c>
      <c r="I40" s="7">
        <v>72.100743073431161</v>
      </c>
      <c r="J40" s="7">
        <v>47.699456677928175</v>
      </c>
      <c r="K40" s="7">
        <v>113.97116990836899</v>
      </c>
      <c r="L40" s="7">
        <f t="shared" si="2"/>
        <v>406.39375234624947</v>
      </c>
      <c r="N40" s="7">
        <v>55.363533996715098</v>
      </c>
      <c r="O40" s="7">
        <v>68.757987226759766</v>
      </c>
      <c r="P40" s="7">
        <v>21.190333957974683</v>
      </c>
      <c r="Q40" s="7">
        <v>62.259604505241299</v>
      </c>
      <c r="R40" s="7">
        <f t="shared" si="3"/>
        <v>207.57145968669084</v>
      </c>
      <c r="T40" s="7">
        <f t="shared" si="0"/>
        <v>333.87724494846714</v>
      </c>
      <c r="U40" s="7">
        <f t="shared" si="0"/>
        <v>213.79088513448073</v>
      </c>
      <c r="V40" s="7">
        <f t="shared" si="0"/>
        <v>106.36893042136266</v>
      </c>
      <c r="W40" s="7">
        <f t="shared" si="0"/>
        <v>286.94280389887848</v>
      </c>
      <c r="X40" s="7">
        <f t="shared" si="4"/>
        <v>940.97986440318891</v>
      </c>
    </row>
    <row r="41" spans="1:24" x14ac:dyDescent="0.2">
      <c r="A41">
        <v>2018</v>
      </c>
      <c r="B41" s="7">
        <v>105.35621797643664</v>
      </c>
      <c r="C41" s="7">
        <v>72.460961063355512</v>
      </c>
      <c r="D41" s="7">
        <v>36.911301061052107</v>
      </c>
      <c r="E41" s="7">
        <v>116.70397886302305</v>
      </c>
      <c r="F41" s="7">
        <f t="shared" si="1"/>
        <v>331.43245896386736</v>
      </c>
      <c r="G41" s="58"/>
      <c r="H41" s="7">
        <v>168.86379088731314</v>
      </c>
      <c r="I41" s="7">
        <v>72.37812124553642</v>
      </c>
      <c r="J41" s="7">
        <v>53.756855997637516</v>
      </c>
      <c r="K41" s="7">
        <v>121.3096058699473</v>
      </c>
      <c r="L41" s="7">
        <f t="shared" si="2"/>
        <v>416.30837400043436</v>
      </c>
      <c r="N41" s="7">
        <v>60.944927388793189</v>
      </c>
      <c r="O41" s="7">
        <v>64.806642497753685</v>
      </c>
      <c r="P41" s="7">
        <v>21.045286367852992</v>
      </c>
      <c r="Q41" s="7">
        <v>64.327124446291748</v>
      </c>
      <c r="R41" s="7">
        <f t="shared" si="3"/>
        <v>211.12398070069162</v>
      </c>
      <c r="T41" s="7">
        <f t="shared" si="0"/>
        <v>335.16493625254299</v>
      </c>
      <c r="U41" s="7">
        <f t="shared" si="0"/>
        <v>209.6457248066456</v>
      </c>
      <c r="V41" s="7">
        <f t="shared" si="0"/>
        <v>111.71344342654261</v>
      </c>
      <c r="W41" s="7">
        <f t="shared" si="0"/>
        <v>302.34070917926209</v>
      </c>
      <c r="X41" s="7">
        <f t="shared" si="4"/>
        <v>958.86481366499333</v>
      </c>
    </row>
    <row r="42" spans="1:24" x14ac:dyDescent="0.2">
      <c r="A42">
        <v>2019</v>
      </c>
      <c r="B42" s="7">
        <v>98.310281571621118</v>
      </c>
      <c r="C42" s="7">
        <v>72.993412915002708</v>
      </c>
      <c r="D42" s="7">
        <v>41.742448611237165</v>
      </c>
      <c r="E42" s="7">
        <v>125.09889583460938</v>
      </c>
      <c r="F42" s="7">
        <f t="shared" si="1"/>
        <v>338.14503893247036</v>
      </c>
      <c r="G42" s="58"/>
      <c r="H42" s="7">
        <v>142.6049170443971</v>
      </c>
      <c r="I42" s="7">
        <v>80.796882341229562</v>
      </c>
      <c r="J42" s="7">
        <v>57.117357940823325</v>
      </c>
      <c r="K42" s="7">
        <v>131.64698845360826</v>
      </c>
      <c r="L42" s="7">
        <f t="shared" si="2"/>
        <v>412.16614578005829</v>
      </c>
      <c r="N42" s="7">
        <v>73.68945950831251</v>
      </c>
      <c r="O42" s="7">
        <v>64.89457336784011</v>
      </c>
      <c r="P42" s="7">
        <v>20.054067030990915</v>
      </c>
      <c r="Q42" s="7">
        <v>63.438290954536093</v>
      </c>
      <c r="R42" s="7">
        <f t="shared" si="3"/>
        <v>222.07639086167961</v>
      </c>
      <c r="T42" s="7">
        <f t="shared" si="0"/>
        <v>314.60465812433074</v>
      </c>
      <c r="U42" s="7">
        <f t="shared" si="0"/>
        <v>218.68486862407238</v>
      </c>
      <c r="V42" s="7">
        <f t="shared" si="0"/>
        <v>118.91387358305141</v>
      </c>
      <c r="W42" s="7">
        <f t="shared" si="0"/>
        <v>320.18417524275378</v>
      </c>
      <c r="X42" s="7">
        <f t="shared" si="4"/>
        <v>972.38757557420831</v>
      </c>
    </row>
    <row r="43" spans="1:24" x14ac:dyDescent="0.2">
      <c r="A43">
        <v>2020</v>
      </c>
      <c r="B43" s="7">
        <v>92.797414842260565</v>
      </c>
      <c r="C43" s="7">
        <v>68.791621243200794</v>
      </c>
      <c r="D43" s="7">
        <v>46.910690516695048</v>
      </c>
      <c r="E43" s="7">
        <v>124.06447330579375</v>
      </c>
      <c r="F43" s="7">
        <f t="shared" si="1"/>
        <v>332.56419990795018</v>
      </c>
      <c r="G43" s="58"/>
      <c r="H43" s="7">
        <v>134.74175429053309</v>
      </c>
      <c r="I43" s="7">
        <v>86.489675223477931</v>
      </c>
      <c r="J43" s="7">
        <v>58.215525227498105</v>
      </c>
      <c r="K43" s="7">
        <v>144.40056105501986</v>
      </c>
      <c r="L43" s="7">
        <f t="shared" si="2"/>
        <v>423.84751579652902</v>
      </c>
      <c r="M43" s="11"/>
      <c r="N43" s="7">
        <v>79.26213064344293</v>
      </c>
      <c r="O43" s="7">
        <v>64.141173144650509</v>
      </c>
      <c r="P43" s="7">
        <v>19.848541801918788</v>
      </c>
      <c r="Q43" s="7">
        <v>67.31074809321612</v>
      </c>
      <c r="R43" s="7">
        <f t="shared" si="3"/>
        <v>230.56259368322836</v>
      </c>
      <c r="T43" s="7">
        <f t="shared" si="0"/>
        <v>306.80129977623659</v>
      </c>
      <c r="U43" s="7">
        <f t="shared" si="0"/>
        <v>219.42246961132923</v>
      </c>
      <c r="V43" s="7">
        <f t="shared" si="0"/>
        <v>124.97475754611195</v>
      </c>
      <c r="W43" s="7">
        <f t="shared" si="0"/>
        <v>335.7757824540297</v>
      </c>
      <c r="X43" s="7">
        <f t="shared" si="4"/>
        <v>986.97430938770754</v>
      </c>
    </row>
    <row r="44" spans="1:24" x14ac:dyDescent="0.2">
      <c r="A44">
        <v>2021</v>
      </c>
      <c r="B44" s="7">
        <v>90.497642949952748</v>
      </c>
      <c r="C44" s="7">
        <v>69.218635032264601</v>
      </c>
      <c r="D44" s="7">
        <v>44.49424432370629</v>
      </c>
      <c r="E44" s="7">
        <v>121.040779043852</v>
      </c>
      <c r="F44" s="7">
        <f t="shared" si="1"/>
        <v>325.25130134977564</v>
      </c>
      <c r="G44" s="58"/>
      <c r="H44" s="7">
        <v>151.02161179618187</v>
      </c>
      <c r="I44" s="7">
        <v>84.637487586966785</v>
      </c>
      <c r="J44" s="7">
        <v>59.352600607608096</v>
      </c>
      <c r="K44" s="7">
        <v>129.53057863129973</v>
      </c>
      <c r="L44" s="7">
        <f t="shared" si="2"/>
        <v>424.54227862205653</v>
      </c>
      <c r="M44" s="11"/>
      <c r="N44" s="7">
        <v>75.912881275125784</v>
      </c>
      <c r="O44" s="7">
        <v>74.545024238304194</v>
      </c>
      <c r="P44" s="7">
        <v>19.916697671672885</v>
      </c>
      <c r="Q44" s="7">
        <v>65.776469629930418</v>
      </c>
      <c r="R44" s="7">
        <f t="shared" si="3"/>
        <v>236.15107281503327</v>
      </c>
      <c r="T44" s="7">
        <f t="shared" si="0"/>
        <v>317.43213602126036</v>
      </c>
      <c r="U44" s="7">
        <f t="shared" si="0"/>
        <v>228.40114685753557</v>
      </c>
      <c r="V44" s="7">
        <f t="shared" si="0"/>
        <v>123.76354260298729</v>
      </c>
      <c r="W44" s="7">
        <f t="shared" si="0"/>
        <v>316.34782730508215</v>
      </c>
      <c r="X44" s="7">
        <f t="shared" si="4"/>
        <v>985.94465278686539</v>
      </c>
    </row>
    <row r="45" spans="1:24" x14ac:dyDescent="0.2">
      <c r="A45">
        <v>2022</v>
      </c>
      <c r="B45" s="7">
        <v>93.468580667445593</v>
      </c>
      <c r="C45" s="7">
        <v>77.38339646269398</v>
      </c>
      <c r="D45" s="7">
        <v>37.147783146283551</v>
      </c>
      <c r="E45" s="7">
        <v>117.83419830057173</v>
      </c>
      <c r="F45" s="7">
        <f t="shared" si="1"/>
        <v>325.83395857699486</v>
      </c>
      <c r="G45" s="58"/>
      <c r="H45" s="7">
        <v>177.90230326602165</v>
      </c>
      <c r="I45" s="7">
        <v>104.79089010875563</v>
      </c>
      <c r="J45" s="7">
        <v>57.359282560897952</v>
      </c>
      <c r="K45" s="7">
        <v>125.37656619600557</v>
      </c>
      <c r="L45" s="7">
        <f t="shared" si="2"/>
        <v>465.42904213168077</v>
      </c>
      <c r="M45" s="11"/>
      <c r="N45" s="7">
        <v>80.052688254570185</v>
      </c>
      <c r="O45" s="7">
        <v>85.873170566901578</v>
      </c>
      <c r="P45" s="7">
        <v>18.026193264714802</v>
      </c>
      <c r="Q45" s="7">
        <v>71.488022469381718</v>
      </c>
      <c r="R45" s="7">
        <f t="shared" si="3"/>
        <v>255.44007455556829</v>
      </c>
      <c r="T45" s="7">
        <f t="shared" si="0"/>
        <v>351.42357218803738</v>
      </c>
      <c r="U45" s="7">
        <f t="shared" si="0"/>
        <v>268.04745713835121</v>
      </c>
      <c r="V45" s="7">
        <f t="shared" si="0"/>
        <v>112.53325897189632</v>
      </c>
      <c r="W45" s="7">
        <f t="shared" si="0"/>
        <v>314.69878696595902</v>
      </c>
      <c r="X45" s="7">
        <f t="shared" si="4"/>
        <v>1046.703075264244</v>
      </c>
    </row>
    <row r="46" spans="1:24" x14ac:dyDescent="0.2">
      <c r="A46">
        <v>2023</v>
      </c>
      <c r="B46" s="7">
        <v>90.230786926885685</v>
      </c>
      <c r="C46" s="7">
        <v>81.196242109044192</v>
      </c>
      <c r="D46" s="7">
        <v>35.132935667556318</v>
      </c>
      <c r="E46" s="7">
        <v>114.84629269468104</v>
      </c>
      <c r="F46" s="7">
        <f t="shared" si="1"/>
        <v>321.40625739816721</v>
      </c>
      <c r="G46" s="58"/>
      <c r="H46" s="7">
        <v>133.40005124004992</v>
      </c>
      <c r="I46" s="7">
        <v>107.51107299464206</v>
      </c>
      <c r="J46" s="7">
        <v>47.045850588421068</v>
      </c>
      <c r="K46" s="7">
        <v>137.25859512195123</v>
      </c>
      <c r="L46" s="7">
        <f t="shared" si="2"/>
        <v>425.21556994506432</v>
      </c>
      <c r="M46" s="11"/>
      <c r="N46" s="7">
        <v>66.134790802416688</v>
      </c>
      <c r="O46" s="7">
        <v>77.132837492366889</v>
      </c>
      <c r="P46" s="7">
        <v>17.442618541118705</v>
      </c>
      <c r="Q46" s="7">
        <v>73.009077091425496</v>
      </c>
      <c r="R46" s="7">
        <f t="shared" si="3"/>
        <v>233.71932392732779</v>
      </c>
      <c r="T46" s="7">
        <f t="shared" si="0"/>
        <v>289.76562896935229</v>
      </c>
      <c r="U46" s="7">
        <f t="shared" si="0"/>
        <v>265.84015259605314</v>
      </c>
      <c r="V46" s="7">
        <f t="shared" si="0"/>
        <v>99.621404797096091</v>
      </c>
      <c r="W46" s="7">
        <f t="shared" si="0"/>
        <v>325.11396490805777</v>
      </c>
      <c r="X46" s="7">
        <f t="shared" si="4"/>
        <v>980.34115127055929</v>
      </c>
    </row>
    <row r="47" spans="1:24" x14ac:dyDescent="0.2">
      <c r="A47">
        <v>2024</v>
      </c>
      <c r="B47" s="7">
        <v>69.245147245876524</v>
      </c>
      <c r="C47" s="7">
        <v>67.685950250221538</v>
      </c>
      <c r="D47" s="7">
        <v>32.647348461967304</v>
      </c>
      <c r="E47" s="7">
        <v>118.65970329914573</v>
      </c>
      <c r="F47" s="7">
        <f t="shared" si="1"/>
        <v>288.23814925721109</v>
      </c>
      <c r="G47" s="58"/>
      <c r="H47" s="7">
        <v>72.45363554572117</v>
      </c>
      <c r="I47" s="7">
        <v>98.134721407801479</v>
      </c>
      <c r="J47" s="7">
        <v>42.810820763341823</v>
      </c>
      <c r="K47" s="7">
        <v>142.809966</v>
      </c>
      <c r="L47" s="7">
        <f t="shared" si="2"/>
        <v>356.20914371686445</v>
      </c>
      <c r="M47" s="11"/>
      <c r="N47" s="7">
        <v>47.128598355690308</v>
      </c>
      <c r="O47" s="7">
        <v>66.341270713679208</v>
      </c>
      <c r="P47" s="7">
        <v>15.258569576026195</v>
      </c>
      <c r="Q47" s="7">
        <v>71.390398293365038</v>
      </c>
      <c r="R47" s="7">
        <f t="shared" si="3"/>
        <v>200.11883693876075</v>
      </c>
      <c r="T47" s="7">
        <f t="shared" ref="T47:W47" si="5">+B47+H47+N47</f>
        <v>188.82738114728801</v>
      </c>
      <c r="U47" s="7">
        <f t="shared" si="5"/>
        <v>232.1619423717022</v>
      </c>
      <c r="V47" s="7">
        <f t="shared" si="5"/>
        <v>90.71673880133531</v>
      </c>
      <c r="W47" s="7">
        <f t="shared" si="5"/>
        <v>332.86006759251075</v>
      </c>
      <c r="X47" s="7">
        <f t="shared" ref="X47" si="6">+SUM(T47:W47)</f>
        <v>844.56612991283623</v>
      </c>
    </row>
    <row r="48" spans="1:24" s="1" customFormat="1" ht="15" x14ac:dyDescent="0.25">
      <c r="A48" s="10">
        <v>2025</v>
      </c>
      <c r="B48" s="9">
        <v>56.564433729722047</v>
      </c>
      <c r="C48" s="9">
        <v>56.448283324555923</v>
      </c>
      <c r="D48" s="9">
        <v>28.5122383434739</v>
      </c>
      <c r="E48" s="9">
        <v>115.68294991762879</v>
      </c>
      <c r="F48" s="9">
        <f t="shared" si="1"/>
        <v>257.20790531538069</v>
      </c>
      <c r="G48" s="58"/>
      <c r="H48" s="9">
        <v>71.053803839115119</v>
      </c>
      <c r="I48" s="9">
        <v>87.504370582157293</v>
      </c>
      <c r="J48" s="9">
        <v>42.116103279044616</v>
      </c>
      <c r="K48" s="9">
        <v>138.95500000000001</v>
      </c>
      <c r="L48" s="9">
        <f t="shared" ref="L48" si="7">+SUM(H48:K48)</f>
        <v>339.62927770031706</v>
      </c>
      <c r="M48" s="11"/>
      <c r="N48" s="9">
        <v>40.128522390618613</v>
      </c>
      <c r="O48" s="9">
        <v>60.37659991468859</v>
      </c>
      <c r="P48" s="9">
        <v>14.137756353462807</v>
      </c>
      <c r="Q48" s="9">
        <v>71.668723432910326</v>
      </c>
      <c r="R48" s="9">
        <f t="shared" ref="R48" si="8">+SUM(N48:Q48)</f>
        <v>186.31160209168033</v>
      </c>
      <c r="T48" s="9">
        <f t="shared" ref="T48" si="9">+B48+H48+N48</f>
        <v>167.7467599594558</v>
      </c>
      <c r="U48" s="9">
        <f t="shared" ref="U48" si="10">+C48+I48+O48</f>
        <v>204.32925382140181</v>
      </c>
      <c r="V48" s="9">
        <f t="shared" ref="V48" si="11">+D48+J48+P48</f>
        <v>84.766097975981324</v>
      </c>
      <c r="W48" s="9">
        <f t="shared" ref="W48" si="12">+E48+K48+Q48</f>
        <v>326.30667335053914</v>
      </c>
      <c r="X48" s="9">
        <f t="shared" ref="X48" si="13">+SUM(T48:W48)</f>
        <v>783.14878510737799</v>
      </c>
    </row>
    <row r="49" spans="1:24" x14ac:dyDescent="0.2">
      <c r="A49" s="16">
        <v>2026</v>
      </c>
      <c r="B49" s="17">
        <v>57.140270394423617</v>
      </c>
      <c r="C49" s="17">
        <v>56.47574685916571</v>
      </c>
      <c r="D49" s="17">
        <v>30.949144439164453</v>
      </c>
      <c r="E49" s="18">
        <v>115.33585171657893</v>
      </c>
      <c r="F49" s="18">
        <f t="shared" si="1"/>
        <v>259.90101340933268</v>
      </c>
      <c r="G49" s="58"/>
      <c r="H49" s="17">
        <v>79.992296162790623</v>
      </c>
      <c r="I49" s="17">
        <v>92.339158323576456</v>
      </c>
      <c r="J49" s="17">
        <v>46.322883161239169</v>
      </c>
      <c r="K49" s="18">
        <v>145.89753999999999</v>
      </c>
      <c r="L49" s="17">
        <f t="shared" ref="L49:L50" si="14">+SUM(H49:K49)</f>
        <v>364.55187764760626</v>
      </c>
      <c r="N49" s="17">
        <v>41.796879880642592</v>
      </c>
      <c r="O49" s="17">
        <v>58.132053594931513</v>
      </c>
      <c r="P49" s="17">
        <v>13.480381032302297</v>
      </c>
      <c r="Q49" s="18">
        <v>74.188326991098577</v>
      </c>
      <c r="R49" s="17">
        <f t="shared" ref="R49:R50" si="15">+SUM(N49:Q49)</f>
        <v>187.59764149897495</v>
      </c>
      <c r="T49" s="17">
        <f t="shared" ref="T49" si="16">+B49+H49+N49</f>
        <v>178.92944643785683</v>
      </c>
      <c r="U49" s="17">
        <f t="shared" ref="U49" si="17">+C49+I49+O49</f>
        <v>206.94695877767367</v>
      </c>
      <c r="V49" s="17">
        <f t="shared" ref="V49" si="18">+D49+J49+P49</f>
        <v>90.752408632705908</v>
      </c>
      <c r="W49" s="18">
        <f t="shared" ref="W49" si="19">+E49+K49+Q49</f>
        <v>335.42171870767748</v>
      </c>
      <c r="X49" s="18">
        <f t="shared" ref="X49:X50" si="20">+SUM(T49:W49)</f>
        <v>812.05053255591383</v>
      </c>
    </row>
    <row r="50" spans="1:24" x14ac:dyDescent="0.2">
      <c r="A50" s="16">
        <v>2027</v>
      </c>
      <c r="B50" s="17">
        <v>59.623777343746589</v>
      </c>
      <c r="C50" s="17">
        <v>54.242394633315996</v>
      </c>
      <c r="D50" s="17">
        <v>35.011904738432776</v>
      </c>
      <c r="E50" s="18">
        <v>114.28188229230352</v>
      </c>
      <c r="F50" s="18">
        <f t="shared" si="1"/>
        <v>263.15995900779888</v>
      </c>
      <c r="G50" s="58"/>
      <c r="H50" s="17">
        <v>83.402653189233405</v>
      </c>
      <c r="I50" s="17">
        <v>76.074849926014139</v>
      </c>
      <c r="J50" s="17">
        <v>42.808223575748414</v>
      </c>
      <c r="K50" s="18">
        <v>148.52576618199998</v>
      </c>
      <c r="L50" s="17">
        <f t="shared" si="14"/>
        <v>350.81149287299593</v>
      </c>
      <c r="N50" s="17">
        <v>43.016591260434993</v>
      </c>
      <c r="O50" s="17">
        <v>54.88881526618826</v>
      </c>
      <c r="P50" s="17">
        <v>12.388690317823498</v>
      </c>
      <c r="Q50" s="18">
        <v>74.043144355108168</v>
      </c>
      <c r="R50" s="17">
        <f t="shared" si="15"/>
        <v>184.33724119955491</v>
      </c>
      <c r="T50" s="17">
        <f t="shared" ref="T50" si="21">+B50+H50+N50</f>
        <v>186.04302179341499</v>
      </c>
      <c r="U50" s="17">
        <f t="shared" ref="U50" si="22">+C50+I50+O50</f>
        <v>185.20605982551839</v>
      </c>
      <c r="V50" s="17">
        <f t="shared" ref="V50" si="23">+D50+J50+P50</f>
        <v>90.208818632004693</v>
      </c>
      <c r="W50" s="18">
        <f t="shared" ref="W50" si="24">+E50+K50+Q50</f>
        <v>336.85079282941166</v>
      </c>
      <c r="X50" s="18">
        <f t="shared" si="20"/>
        <v>798.30869308034971</v>
      </c>
    </row>
    <row r="53" spans="1:24" ht="18" x14ac:dyDescent="0.25">
      <c r="B53" s="60" t="s">
        <v>4</v>
      </c>
      <c r="C53" s="60"/>
      <c r="D53" s="60"/>
      <c r="E53" s="60"/>
      <c r="F53" s="60"/>
      <c r="H53" s="60" t="s">
        <v>13</v>
      </c>
      <c r="I53" s="60"/>
      <c r="J53" s="60"/>
      <c r="K53" s="60"/>
      <c r="L53" s="60"/>
      <c r="N53" s="60" t="s">
        <v>14</v>
      </c>
      <c r="O53" s="60"/>
      <c r="P53" s="60"/>
      <c r="Q53" s="60"/>
      <c r="R53" s="60"/>
      <c r="T53" s="60" t="s">
        <v>15</v>
      </c>
      <c r="U53" s="60"/>
      <c r="V53" s="60"/>
      <c r="W53" s="60"/>
      <c r="X53" s="60"/>
    </row>
    <row r="55" spans="1:24" s="8" customFormat="1" ht="20.25" customHeight="1" x14ac:dyDescent="0.2">
      <c r="B55" s="27" t="s">
        <v>8</v>
      </c>
      <c r="C55" s="27" t="s">
        <v>9</v>
      </c>
      <c r="D55" s="27" t="s">
        <v>10</v>
      </c>
      <c r="E55" s="27" t="s">
        <v>11</v>
      </c>
      <c r="F55" s="27" t="s">
        <v>12</v>
      </c>
      <c r="H55" s="27" t="s">
        <v>8</v>
      </c>
      <c r="I55" s="27" t="s">
        <v>9</v>
      </c>
      <c r="J55" s="27" t="s">
        <v>10</v>
      </c>
      <c r="K55" s="27" t="s">
        <v>11</v>
      </c>
      <c r="L55" s="27" t="s">
        <v>12</v>
      </c>
      <c r="N55" s="27" t="s">
        <v>8</v>
      </c>
      <c r="O55" s="27" t="s">
        <v>9</v>
      </c>
      <c r="P55" s="27" t="s">
        <v>10</v>
      </c>
      <c r="Q55" s="27" t="s">
        <v>11</v>
      </c>
      <c r="R55" s="27" t="s">
        <v>12</v>
      </c>
      <c r="T55" s="27" t="s">
        <v>8</v>
      </c>
      <c r="U55" s="27" t="s">
        <v>9</v>
      </c>
      <c r="V55" s="27" t="s">
        <v>10</v>
      </c>
      <c r="W55" s="27" t="s">
        <v>11</v>
      </c>
      <c r="X55" s="27" t="s">
        <v>12</v>
      </c>
    </row>
    <row r="56" spans="1:24" x14ac:dyDescent="0.2">
      <c r="A56">
        <v>2008</v>
      </c>
      <c r="B56" s="7">
        <f t="shared" ref="B56:E74" si="25">+B31</f>
        <v>85.840067487260981</v>
      </c>
      <c r="C56" s="7">
        <f t="shared" si="25"/>
        <v>85.551304488454235</v>
      </c>
      <c r="D56" s="7">
        <f t="shared" si="25"/>
        <v>36.460558525824673</v>
      </c>
      <c r="E56" s="7">
        <f t="shared" si="25"/>
        <v>81.103526259780907</v>
      </c>
      <c r="F56" s="7">
        <f>+SUM(B56:E56)</f>
        <v>288.95545676132082</v>
      </c>
      <c r="H56" s="7">
        <f t="shared" ref="H56:K74" si="26">+H31*$I$4/100</f>
        <v>71.593677293121516</v>
      </c>
      <c r="I56" s="7">
        <f t="shared" si="26"/>
        <v>84.532379925744024</v>
      </c>
      <c r="J56" s="7">
        <f t="shared" si="26"/>
        <v>29.110848421391776</v>
      </c>
      <c r="K56" s="7">
        <f t="shared" si="26"/>
        <v>130.25262253694368</v>
      </c>
      <c r="L56" s="7">
        <f>+SUM(H56:K56)</f>
        <v>315.48952817720101</v>
      </c>
      <c r="N56" s="7">
        <f t="shared" ref="N56:Q74" si="27">+N31*$O$4/100</f>
        <v>67.137225475128503</v>
      </c>
      <c r="O56" s="7">
        <f t="shared" si="27"/>
        <v>209.19046030387571</v>
      </c>
      <c r="P56" s="7">
        <f t="shared" si="27"/>
        <v>24.553013135668557</v>
      </c>
      <c r="Q56" s="7">
        <f t="shared" si="27"/>
        <v>89.958563337887313</v>
      </c>
      <c r="R56" s="7">
        <f>+SUM(N56:Q56)</f>
        <v>390.8392622525601</v>
      </c>
      <c r="T56" s="7">
        <f t="shared" ref="T56:W71" si="28">+B56+H56+N56</f>
        <v>224.57097025551099</v>
      </c>
      <c r="U56" s="7">
        <f t="shared" si="28"/>
        <v>379.27414471807401</v>
      </c>
      <c r="V56" s="7">
        <f t="shared" si="28"/>
        <v>90.124420082884996</v>
      </c>
      <c r="W56" s="7">
        <f t="shared" si="28"/>
        <v>301.31471213461191</v>
      </c>
      <c r="X56" s="7">
        <f>+SUM(T56:W56)</f>
        <v>995.28424719108182</v>
      </c>
    </row>
    <row r="57" spans="1:24" x14ac:dyDescent="0.2">
      <c r="A57">
        <v>2009</v>
      </c>
      <c r="B57" s="7">
        <f t="shared" si="25"/>
        <v>62.062510688441002</v>
      </c>
      <c r="C57" s="7">
        <f t="shared" si="25"/>
        <v>89.22131466838826</v>
      </c>
      <c r="D57" s="7">
        <f t="shared" si="25"/>
        <v>35.315185166197075</v>
      </c>
      <c r="E57" s="7">
        <f t="shared" si="25"/>
        <v>93.636570883720907</v>
      </c>
      <c r="F57" s="7">
        <f t="shared" ref="F57:F69" si="29">+SUM(B57:E57)</f>
        <v>280.2355814067472</v>
      </c>
      <c r="H57" s="7">
        <f t="shared" si="26"/>
        <v>54.416765474343627</v>
      </c>
      <c r="I57" s="7">
        <f t="shared" si="26"/>
        <v>75.265447067512227</v>
      </c>
      <c r="J57" s="7">
        <f t="shared" si="26"/>
        <v>27.89950231677923</v>
      </c>
      <c r="K57" s="7">
        <f t="shared" si="26"/>
        <v>131.18344548166047</v>
      </c>
      <c r="L57" s="7">
        <f t="shared" ref="L57:L72" si="30">+SUM(H57:K57)</f>
        <v>288.76516034029555</v>
      </c>
      <c r="N57" s="7">
        <f t="shared" si="27"/>
        <v>40.961508227540136</v>
      </c>
      <c r="O57" s="7">
        <f t="shared" si="27"/>
        <v>193.69043063819336</v>
      </c>
      <c r="P57" s="7">
        <f t="shared" si="27"/>
        <v>25.315998754390545</v>
      </c>
      <c r="Q57" s="7">
        <f t="shared" si="27"/>
        <v>82.594352212325589</v>
      </c>
      <c r="R57" s="7">
        <f t="shared" ref="R57:R72" si="31">+SUM(N57:Q57)</f>
        <v>342.56228983244961</v>
      </c>
      <c r="T57" s="7">
        <f t="shared" si="28"/>
        <v>157.44078439032478</v>
      </c>
      <c r="U57" s="7">
        <f t="shared" si="28"/>
        <v>358.17719237409381</v>
      </c>
      <c r="V57" s="7">
        <f t="shared" si="28"/>
        <v>88.530686237366851</v>
      </c>
      <c r="W57" s="7">
        <f t="shared" si="28"/>
        <v>307.41436857770697</v>
      </c>
      <c r="X57" s="7">
        <f t="shared" ref="X57:X71" si="32">+SUM(T57:W57)</f>
        <v>911.56303157949242</v>
      </c>
    </row>
    <row r="58" spans="1:24" x14ac:dyDescent="0.2">
      <c r="A58">
        <v>2010</v>
      </c>
      <c r="B58" s="7">
        <f t="shared" si="25"/>
        <v>47.507462526373317</v>
      </c>
      <c r="C58" s="7">
        <f t="shared" si="25"/>
        <v>78.318778859880993</v>
      </c>
      <c r="D58" s="7">
        <f t="shared" si="25"/>
        <v>30.710087554092038</v>
      </c>
      <c r="E58" s="7">
        <f t="shared" si="25"/>
        <v>91.844136897069873</v>
      </c>
      <c r="F58" s="7">
        <f t="shared" si="29"/>
        <v>248.38046583741624</v>
      </c>
      <c r="H58" s="7">
        <f t="shared" si="26"/>
        <v>57.090741366838749</v>
      </c>
      <c r="I58" s="7">
        <f t="shared" si="26"/>
        <v>60.82804052324073</v>
      </c>
      <c r="J58" s="7">
        <f t="shared" si="26"/>
        <v>29.099157194278686</v>
      </c>
      <c r="K58" s="7">
        <f t="shared" si="26"/>
        <v>121.5120311530188</v>
      </c>
      <c r="L58" s="7">
        <f t="shared" si="30"/>
        <v>268.52997023737697</v>
      </c>
      <c r="N58" s="7">
        <f t="shared" si="27"/>
        <v>28.136987067801378</v>
      </c>
      <c r="O58" s="7">
        <f t="shared" si="27"/>
        <v>126.94383478029702</v>
      </c>
      <c r="P58" s="7">
        <f t="shared" si="27"/>
        <v>30.006114066522471</v>
      </c>
      <c r="Q58" s="7">
        <f t="shared" si="27"/>
        <v>86.709405850864016</v>
      </c>
      <c r="R58" s="7">
        <f t="shared" si="31"/>
        <v>271.7963417654849</v>
      </c>
      <c r="T58" s="7">
        <f t="shared" si="28"/>
        <v>132.73519096101344</v>
      </c>
      <c r="U58" s="7">
        <f t="shared" si="28"/>
        <v>266.09065416341878</v>
      </c>
      <c r="V58" s="7">
        <f t="shared" si="28"/>
        <v>89.815358814893187</v>
      </c>
      <c r="W58" s="7">
        <f t="shared" si="28"/>
        <v>300.0655739009527</v>
      </c>
      <c r="X58" s="7">
        <f t="shared" si="32"/>
        <v>788.70677784027816</v>
      </c>
    </row>
    <row r="59" spans="1:24" x14ac:dyDescent="0.2">
      <c r="A59">
        <v>2011</v>
      </c>
      <c r="B59" s="7">
        <f t="shared" si="25"/>
        <v>62.787060554870216</v>
      </c>
      <c r="C59" s="7">
        <f t="shared" si="25"/>
        <v>76.128977948390173</v>
      </c>
      <c r="D59" s="7">
        <f t="shared" si="25"/>
        <v>32.876688539418218</v>
      </c>
      <c r="E59" s="7">
        <f t="shared" si="25"/>
        <v>92.67035281560284</v>
      </c>
      <c r="F59" s="7">
        <f t="shared" si="29"/>
        <v>264.46307985828145</v>
      </c>
      <c r="H59" s="7">
        <f t="shared" si="26"/>
        <v>75.652278321009604</v>
      </c>
      <c r="I59" s="7">
        <f t="shared" si="26"/>
        <v>66.229442297130873</v>
      </c>
      <c r="J59" s="7">
        <f t="shared" si="26"/>
        <v>34.538993314510051</v>
      </c>
      <c r="K59" s="7">
        <f t="shared" si="26"/>
        <v>111.26290065070212</v>
      </c>
      <c r="L59" s="7">
        <f t="shared" si="30"/>
        <v>287.68361458335266</v>
      </c>
      <c r="N59" s="7">
        <f t="shared" si="27"/>
        <v>42.307147003381225</v>
      </c>
      <c r="O59" s="7">
        <f t="shared" si="27"/>
        <v>109.6879708521688</v>
      </c>
      <c r="P59" s="7">
        <f t="shared" si="27"/>
        <v>34.748710929345272</v>
      </c>
      <c r="Q59" s="7">
        <f t="shared" si="27"/>
        <v>91.123325402170195</v>
      </c>
      <c r="R59" s="7">
        <f t="shared" si="31"/>
        <v>277.86715418706547</v>
      </c>
      <c r="T59" s="7">
        <f t="shared" si="28"/>
        <v>180.74648587926106</v>
      </c>
      <c r="U59" s="7">
        <f t="shared" si="28"/>
        <v>252.04639109768985</v>
      </c>
      <c r="V59" s="7">
        <f t="shared" si="28"/>
        <v>102.16439278327354</v>
      </c>
      <c r="W59" s="7">
        <f t="shared" si="28"/>
        <v>295.05657886847519</v>
      </c>
      <c r="X59" s="7">
        <f t="shared" si="32"/>
        <v>830.01384862869963</v>
      </c>
    </row>
    <row r="60" spans="1:24" x14ac:dyDescent="0.2">
      <c r="A60">
        <v>2012</v>
      </c>
      <c r="B60" s="7">
        <f t="shared" si="25"/>
        <v>79.03514655379233</v>
      </c>
      <c r="C60" s="7">
        <f t="shared" si="25"/>
        <v>80.817976307417851</v>
      </c>
      <c r="D60" s="7">
        <f t="shared" si="25"/>
        <v>30.803662756614482</v>
      </c>
      <c r="E60" s="7">
        <f t="shared" si="25"/>
        <v>81.591981741104192</v>
      </c>
      <c r="F60" s="7">
        <f t="shared" si="29"/>
        <v>272.24876735892883</v>
      </c>
      <c r="H60" s="7">
        <f t="shared" si="26"/>
        <v>82.202952849186389</v>
      </c>
      <c r="I60" s="7">
        <f t="shared" si="26"/>
        <v>81.372766835866969</v>
      </c>
      <c r="J60" s="7">
        <f t="shared" si="26"/>
        <v>32.113768895704823</v>
      </c>
      <c r="K60" s="7">
        <f t="shared" si="26"/>
        <v>124.92463167544099</v>
      </c>
      <c r="L60" s="7">
        <f t="shared" si="30"/>
        <v>320.61412025619916</v>
      </c>
      <c r="N60" s="7">
        <f t="shared" si="27"/>
        <v>49.105820155651912</v>
      </c>
      <c r="O60" s="7">
        <f t="shared" si="27"/>
        <v>108.78748150893614</v>
      </c>
      <c r="P60" s="7">
        <f t="shared" si="27"/>
        <v>37.764175691031838</v>
      </c>
      <c r="Q60" s="7">
        <f t="shared" si="27"/>
        <v>103.09660988012422</v>
      </c>
      <c r="R60" s="7">
        <f t="shared" si="31"/>
        <v>298.75408723574412</v>
      </c>
      <c r="T60" s="7">
        <f t="shared" si="28"/>
        <v>210.34391955863063</v>
      </c>
      <c r="U60" s="7">
        <f t="shared" si="28"/>
        <v>270.97822465222094</v>
      </c>
      <c r="V60" s="7">
        <f t="shared" si="28"/>
        <v>100.68160734335115</v>
      </c>
      <c r="W60" s="7">
        <f t="shared" si="28"/>
        <v>309.61322329666939</v>
      </c>
      <c r="X60" s="7">
        <f t="shared" si="32"/>
        <v>891.61697485087211</v>
      </c>
    </row>
    <row r="61" spans="1:24" x14ac:dyDescent="0.2">
      <c r="A61">
        <v>2013</v>
      </c>
      <c r="B61" s="7">
        <f t="shared" si="25"/>
        <v>86.973338500661342</v>
      </c>
      <c r="C61" s="7">
        <f t="shared" si="25"/>
        <v>76.867521756446266</v>
      </c>
      <c r="D61" s="7">
        <f t="shared" si="25"/>
        <v>31.602022914778384</v>
      </c>
      <c r="E61" s="7">
        <f t="shared" si="25"/>
        <v>85.848476008584839</v>
      </c>
      <c r="F61" s="7">
        <f t="shared" si="29"/>
        <v>281.29135918047086</v>
      </c>
      <c r="H61" s="7">
        <f t="shared" si="26"/>
        <v>83.71299761334123</v>
      </c>
      <c r="I61" s="7">
        <f t="shared" si="26"/>
        <v>76.297367546454993</v>
      </c>
      <c r="J61" s="7">
        <f t="shared" si="26"/>
        <v>30.704827371263995</v>
      </c>
      <c r="K61" s="7">
        <f t="shared" si="26"/>
        <v>112.11361013252717</v>
      </c>
      <c r="L61" s="7">
        <f t="shared" si="30"/>
        <v>302.8288026635874</v>
      </c>
      <c r="N61" s="7">
        <f t="shared" si="27"/>
        <v>38.370406593529964</v>
      </c>
      <c r="O61" s="7">
        <f t="shared" si="27"/>
        <v>102.21069569047557</v>
      </c>
      <c r="P61" s="7">
        <f t="shared" si="27"/>
        <v>40.740447951032593</v>
      </c>
      <c r="Q61" s="7">
        <f t="shared" si="27"/>
        <v>108.06916943046279</v>
      </c>
      <c r="R61" s="7">
        <f t="shared" si="31"/>
        <v>289.39071966550091</v>
      </c>
      <c r="T61" s="7">
        <f t="shared" si="28"/>
        <v>209.05674270753255</v>
      </c>
      <c r="U61" s="7">
        <f>+C61+I61+O61</f>
        <v>255.37558499337683</v>
      </c>
      <c r="V61" s="7">
        <f t="shared" si="28"/>
        <v>103.04729823707497</v>
      </c>
      <c r="W61" s="7">
        <f t="shared" si="28"/>
        <v>306.03125557157483</v>
      </c>
      <c r="X61" s="7">
        <f t="shared" si="32"/>
        <v>873.51088150955911</v>
      </c>
    </row>
    <row r="62" spans="1:24" x14ac:dyDescent="0.2">
      <c r="A62">
        <v>2014</v>
      </c>
      <c r="B62" s="7">
        <f t="shared" si="25"/>
        <v>87.821421932813578</v>
      </c>
      <c r="C62" s="7">
        <f t="shared" si="25"/>
        <v>69.63460452273543</v>
      </c>
      <c r="D62" s="7">
        <f t="shared" si="25"/>
        <v>33.527079850434703</v>
      </c>
      <c r="E62" s="7">
        <f t="shared" si="25"/>
        <v>99.859743006428573</v>
      </c>
      <c r="F62" s="7">
        <f t="shared" si="29"/>
        <v>290.84284931241228</v>
      </c>
      <c r="H62" s="7">
        <f t="shared" si="26"/>
        <v>99.22456600937339</v>
      </c>
      <c r="I62" s="7">
        <f t="shared" si="26"/>
        <v>69.584061953278237</v>
      </c>
      <c r="J62" s="7">
        <f t="shared" si="26"/>
        <v>37.324400737566037</v>
      </c>
      <c r="K62" s="7">
        <f t="shared" si="26"/>
        <v>118.74880350087287</v>
      </c>
      <c r="L62" s="7">
        <f t="shared" si="30"/>
        <v>324.88183220109056</v>
      </c>
      <c r="N62" s="7">
        <f t="shared" si="27"/>
        <v>33.059484130747343</v>
      </c>
      <c r="O62" s="7">
        <f t="shared" si="27"/>
        <v>102.0234951305131</v>
      </c>
      <c r="P62" s="7">
        <f t="shared" si="27"/>
        <v>42.803401162378698</v>
      </c>
      <c r="Q62" s="7">
        <f t="shared" si="27"/>
        <v>95.78896934083879</v>
      </c>
      <c r="R62" s="7">
        <f t="shared" si="31"/>
        <v>273.67534976447791</v>
      </c>
      <c r="T62" s="7">
        <f t="shared" si="28"/>
        <v>220.1054720729343</v>
      </c>
      <c r="U62" s="7">
        <f t="shared" si="28"/>
        <v>241.24216160652674</v>
      </c>
      <c r="V62" s="7">
        <f t="shared" si="28"/>
        <v>113.65488175037945</v>
      </c>
      <c r="W62" s="7">
        <f t="shared" si="28"/>
        <v>314.39751584814024</v>
      </c>
      <c r="X62" s="7">
        <f t="shared" si="32"/>
        <v>889.40003127798082</v>
      </c>
    </row>
    <row r="63" spans="1:24" x14ac:dyDescent="0.2">
      <c r="A63">
        <v>2015</v>
      </c>
      <c r="B63" s="7">
        <f t="shared" si="25"/>
        <v>79.678600062681284</v>
      </c>
      <c r="C63" s="7">
        <f t="shared" si="25"/>
        <v>68.604261573497851</v>
      </c>
      <c r="D63" s="7">
        <f t="shared" si="25"/>
        <v>38.28279864093529</v>
      </c>
      <c r="E63" s="7">
        <f t="shared" si="25"/>
        <v>108.47899890800514</v>
      </c>
      <c r="F63" s="7">
        <f t="shared" si="29"/>
        <v>295.04465918511954</v>
      </c>
      <c r="G63" s="6"/>
      <c r="H63" s="7">
        <f t="shared" si="26"/>
        <v>120.47688857293439</v>
      </c>
      <c r="I63" s="7">
        <f t="shared" si="26"/>
        <v>66.426705943517177</v>
      </c>
      <c r="J63" s="7">
        <f t="shared" si="26"/>
        <v>45.216238489534462</v>
      </c>
      <c r="K63" s="7">
        <f t="shared" si="26"/>
        <v>118.9137469629614</v>
      </c>
      <c r="L63" s="7">
        <f t="shared" si="30"/>
        <v>351.03357996894744</v>
      </c>
      <c r="N63" s="7">
        <f t="shared" si="27"/>
        <v>46.489973433640259</v>
      </c>
      <c r="O63" s="7">
        <f t="shared" si="27"/>
        <v>101.04148645401696</v>
      </c>
      <c r="P63" s="7">
        <f t="shared" si="27"/>
        <v>37.430615875868277</v>
      </c>
      <c r="Q63" s="7">
        <f t="shared" si="27"/>
        <v>112.01602870355791</v>
      </c>
      <c r="R63" s="7">
        <f t="shared" si="31"/>
        <v>296.97810446708343</v>
      </c>
      <c r="T63" s="7">
        <f t="shared" si="28"/>
        <v>246.64546206925593</v>
      </c>
      <c r="U63" s="7">
        <f t="shared" si="28"/>
        <v>236.07245397103199</v>
      </c>
      <c r="V63" s="7">
        <f t="shared" si="28"/>
        <v>120.92965300633804</v>
      </c>
      <c r="W63" s="7">
        <f t="shared" si="28"/>
        <v>339.40877457452444</v>
      </c>
      <c r="X63" s="7">
        <f t="shared" si="32"/>
        <v>943.05634362115052</v>
      </c>
    </row>
    <row r="64" spans="1:24" x14ac:dyDescent="0.2">
      <c r="A64">
        <v>2016</v>
      </c>
      <c r="B64" s="7">
        <f t="shared" si="25"/>
        <v>87.344221174501882</v>
      </c>
      <c r="C64" s="7">
        <f t="shared" si="25"/>
        <v>70.127598083571399</v>
      </c>
      <c r="D64" s="7">
        <f t="shared" si="25"/>
        <v>40.425038301486893</v>
      </c>
      <c r="E64" s="7">
        <f t="shared" si="25"/>
        <v>109.64432127849459</v>
      </c>
      <c r="F64" s="7">
        <f t="shared" si="29"/>
        <v>307.54117883805475</v>
      </c>
      <c r="H64" s="7">
        <f t="shared" si="26"/>
        <v>152.43892604548452</v>
      </c>
      <c r="I64" s="7">
        <f t="shared" si="26"/>
        <v>67.088338808569418</v>
      </c>
      <c r="J64" s="7">
        <f t="shared" si="26"/>
        <v>45.799063667202539</v>
      </c>
      <c r="K64" s="7">
        <f t="shared" si="26"/>
        <v>120.63375669709299</v>
      </c>
      <c r="L64" s="7">
        <f t="shared" si="30"/>
        <v>385.96008521834949</v>
      </c>
      <c r="N64" s="7">
        <f t="shared" si="27"/>
        <v>66.421279572520604</v>
      </c>
      <c r="O64" s="7">
        <f t="shared" si="27"/>
        <v>101.27201937857416</v>
      </c>
      <c r="P64" s="7">
        <f t="shared" si="27"/>
        <v>33.984485274890737</v>
      </c>
      <c r="Q64" s="7">
        <f t="shared" si="27"/>
        <v>111.9890474127308</v>
      </c>
      <c r="R64" s="7">
        <f t="shared" si="31"/>
        <v>313.6668316387163</v>
      </c>
      <c r="T64" s="7">
        <f t="shared" si="28"/>
        <v>306.20442679250698</v>
      </c>
      <c r="U64" s="7">
        <f t="shared" si="28"/>
        <v>238.48795627071496</v>
      </c>
      <c r="V64" s="7">
        <f t="shared" si="28"/>
        <v>120.20858724358018</v>
      </c>
      <c r="W64" s="7">
        <f t="shared" si="28"/>
        <v>342.26712538831839</v>
      </c>
      <c r="X64" s="7">
        <f t="shared" si="32"/>
        <v>1007.1680956951205</v>
      </c>
    </row>
    <row r="65" spans="1:26" x14ac:dyDescent="0.2">
      <c r="A65">
        <v>2017</v>
      </c>
      <c r="B65" s="7">
        <f t="shared" si="25"/>
        <v>105.89132826523094</v>
      </c>
      <c r="C65" s="7">
        <f t="shared" si="25"/>
        <v>72.932154834289804</v>
      </c>
      <c r="D65" s="7">
        <f t="shared" si="25"/>
        <v>37.479139785459807</v>
      </c>
      <c r="E65" s="7">
        <f t="shared" si="25"/>
        <v>110.71202948526819</v>
      </c>
      <c r="F65" s="7">
        <f t="shared" si="29"/>
        <v>327.01465237024871</v>
      </c>
      <c r="H65" s="7">
        <f t="shared" si="26"/>
        <v>187.5887432654425</v>
      </c>
      <c r="I65" s="7">
        <f t="shared" si="26"/>
        <v>78.351877497897647</v>
      </c>
      <c r="J65" s="7">
        <f t="shared" si="26"/>
        <v>51.834999571904547</v>
      </c>
      <c r="K65" s="7">
        <f t="shared" si="26"/>
        <v>123.85247033942458</v>
      </c>
      <c r="L65" s="7">
        <f t="shared" si="30"/>
        <v>441.62809067466924</v>
      </c>
      <c r="N65" s="7">
        <f t="shared" si="27"/>
        <v>87.789955858591128</v>
      </c>
      <c r="O65" s="7">
        <f t="shared" si="27"/>
        <v>109.02954034547297</v>
      </c>
      <c r="P65" s="7">
        <f t="shared" si="27"/>
        <v>33.601512557160454</v>
      </c>
      <c r="Q65" s="7">
        <f t="shared" si="27"/>
        <v>98.72505486396112</v>
      </c>
      <c r="R65" s="7">
        <f t="shared" si="31"/>
        <v>329.14606362518566</v>
      </c>
      <c r="T65" s="7">
        <f t="shared" si="28"/>
        <v>381.27002738926456</v>
      </c>
      <c r="U65" s="7">
        <f t="shared" si="28"/>
        <v>260.31357267766043</v>
      </c>
      <c r="V65" s="7">
        <f t="shared" si="28"/>
        <v>122.9156519145248</v>
      </c>
      <c r="W65" s="7">
        <f t="shared" si="28"/>
        <v>333.28955468865388</v>
      </c>
      <c r="X65" s="7">
        <f t="shared" si="32"/>
        <v>1097.7888066701037</v>
      </c>
    </row>
    <row r="66" spans="1:26" x14ac:dyDescent="0.2">
      <c r="A66">
        <v>2018</v>
      </c>
      <c r="B66" s="7">
        <f t="shared" si="25"/>
        <v>105.35621797643664</v>
      </c>
      <c r="C66" s="7">
        <f t="shared" si="25"/>
        <v>72.460961063355512</v>
      </c>
      <c r="D66" s="7">
        <f t="shared" si="25"/>
        <v>36.911301061052107</v>
      </c>
      <c r="E66" s="7">
        <f t="shared" si="25"/>
        <v>116.70397886302305</v>
      </c>
      <c r="F66" s="7">
        <f t="shared" si="29"/>
        <v>331.43245896386736</v>
      </c>
      <c r="G66" s="11"/>
      <c r="H66" s="7">
        <f t="shared" si="26"/>
        <v>183.50428155724319</v>
      </c>
      <c r="I66" s="7">
        <f t="shared" si="26"/>
        <v>78.653304357524433</v>
      </c>
      <c r="J66" s="7">
        <f t="shared" si="26"/>
        <v>58.417575412632686</v>
      </c>
      <c r="K66" s="7">
        <f t="shared" si="26"/>
        <v>131.82714869887172</v>
      </c>
      <c r="L66" s="7">
        <f t="shared" si="30"/>
        <v>452.40231002627206</v>
      </c>
      <c r="N66" s="7">
        <f t="shared" si="27"/>
        <v>96.640371360409347</v>
      </c>
      <c r="O66" s="7">
        <f t="shared" si="27"/>
        <v>102.76389300868802</v>
      </c>
      <c r="P66" s="7">
        <f t="shared" si="27"/>
        <v>33.371510593504489</v>
      </c>
      <c r="Q66" s="7">
        <f t="shared" si="27"/>
        <v>102.00352123448482</v>
      </c>
      <c r="R66" s="7">
        <f t="shared" si="31"/>
        <v>334.77929619708664</v>
      </c>
      <c r="T66" s="7">
        <f t="shared" si="28"/>
        <v>385.50087089408919</v>
      </c>
      <c r="U66" s="7">
        <f t="shared" si="28"/>
        <v>253.87815842956797</v>
      </c>
      <c r="V66" s="7">
        <f t="shared" si="28"/>
        <v>128.7003870671893</v>
      </c>
      <c r="W66" s="7">
        <f t="shared" si="28"/>
        <v>350.5346487963796</v>
      </c>
      <c r="X66" s="7">
        <f t="shared" si="32"/>
        <v>1118.6140651872261</v>
      </c>
    </row>
    <row r="67" spans="1:26" x14ac:dyDescent="0.2">
      <c r="A67">
        <v>2019</v>
      </c>
      <c r="B67" s="7">
        <f t="shared" si="25"/>
        <v>98.310281571621118</v>
      </c>
      <c r="C67" s="7">
        <f t="shared" si="25"/>
        <v>72.993412915002708</v>
      </c>
      <c r="D67" s="7">
        <f t="shared" si="25"/>
        <v>41.742448611237165</v>
      </c>
      <c r="E67" s="7">
        <f t="shared" si="25"/>
        <v>125.09889583460938</v>
      </c>
      <c r="F67" s="7">
        <f t="shared" si="29"/>
        <v>338.14503893247036</v>
      </c>
      <c r="G67" s="11"/>
      <c r="H67" s="7">
        <f t="shared" si="26"/>
        <v>154.96876335214631</v>
      </c>
      <c r="I67" s="7">
        <f t="shared" si="26"/>
        <v>87.801972040214167</v>
      </c>
      <c r="J67" s="7">
        <f t="shared" si="26"/>
        <v>62.069432874292708</v>
      </c>
      <c r="K67" s="7">
        <f t="shared" si="26"/>
        <v>143.06078235253611</v>
      </c>
      <c r="L67" s="7">
        <f t="shared" si="30"/>
        <v>447.9009506191893</v>
      </c>
      <c r="N67" s="7">
        <f t="shared" si="27"/>
        <v>116.84937594233114</v>
      </c>
      <c r="O67" s="7">
        <f t="shared" si="27"/>
        <v>102.90332498938406</v>
      </c>
      <c r="P67" s="7">
        <f t="shared" si="27"/>
        <v>31.799734091042293</v>
      </c>
      <c r="Q67" s="7">
        <f t="shared" si="27"/>
        <v>100.59409796660788</v>
      </c>
      <c r="R67" s="7">
        <f t="shared" si="31"/>
        <v>352.14653298936537</v>
      </c>
      <c r="T67" s="7">
        <f t="shared" si="28"/>
        <v>370.12842086609857</v>
      </c>
      <c r="U67" s="7">
        <f t="shared" si="28"/>
        <v>263.69870994460098</v>
      </c>
      <c r="V67" s="7">
        <f t="shared" si="28"/>
        <v>135.61161557657218</v>
      </c>
      <c r="W67" s="7">
        <f t="shared" si="28"/>
        <v>368.75377615375334</v>
      </c>
      <c r="X67" s="7">
        <f t="shared" si="32"/>
        <v>1138.192522541025</v>
      </c>
    </row>
    <row r="68" spans="1:26" x14ac:dyDescent="0.2">
      <c r="A68">
        <v>2020</v>
      </c>
      <c r="B68" s="7">
        <f t="shared" si="25"/>
        <v>92.797414842260565</v>
      </c>
      <c r="C68" s="7">
        <f t="shared" si="25"/>
        <v>68.791621243200794</v>
      </c>
      <c r="D68" s="7">
        <f t="shared" si="25"/>
        <v>46.910690516695048</v>
      </c>
      <c r="E68" s="7">
        <f t="shared" si="25"/>
        <v>124.06447330579375</v>
      </c>
      <c r="F68" s="7">
        <f t="shared" si="29"/>
        <v>332.56419990795018</v>
      </c>
      <c r="G68" s="11"/>
      <c r="H68" s="7">
        <f t="shared" si="26"/>
        <v>146.42386438752231</v>
      </c>
      <c r="I68" s="7">
        <f t="shared" si="26"/>
        <v>93.98833006535348</v>
      </c>
      <c r="J68" s="7">
        <f t="shared" si="26"/>
        <v>63.262811264722195</v>
      </c>
      <c r="K68" s="7">
        <f t="shared" si="26"/>
        <v>156.92008969849007</v>
      </c>
      <c r="L68" s="7">
        <f t="shared" si="30"/>
        <v>460.59509541608804</v>
      </c>
      <c r="N68" s="7">
        <f t="shared" si="27"/>
        <v>125.68596056130745</v>
      </c>
      <c r="O68" s="7">
        <f t="shared" si="27"/>
        <v>101.70865825547232</v>
      </c>
      <c r="P68" s="7">
        <f t="shared" si="27"/>
        <v>31.473832735302622</v>
      </c>
      <c r="Q68" s="7">
        <f t="shared" si="27"/>
        <v>106.73465325141279</v>
      </c>
      <c r="R68" s="7">
        <f t="shared" si="31"/>
        <v>365.60310480349517</v>
      </c>
      <c r="T68" s="7">
        <f t="shared" si="28"/>
        <v>364.90723979109032</v>
      </c>
      <c r="U68" s="7">
        <f t="shared" si="28"/>
        <v>264.4886095640266</v>
      </c>
      <c r="V68" s="7">
        <f t="shared" si="28"/>
        <v>141.64733451671987</v>
      </c>
      <c r="W68" s="7">
        <f t="shared" si="28"/>
        <v>387.71921625569661</v>
      </c>
      <c r="X68" s="7">
        <f t="shared" si="32"/>
        <v>1158.7624001275335</v>
      </c>
    </row>
    <row r="69" spans="1:26" x14ac:dyDescent="0.2">
      <c r="A69">
        <v>2021</v>
      </c>
      <c r="B69" s="7">
        <f t="shared" si="25"/>
        <v>90.497642949952748</v>
      </c>
      <c r="C69" s="7">
        <f t="shared" si="25"/>
        <v>69.218635032264601</v>
      </c>
      <c r="D69" s="7">
        <f t="shared" si="25"/>
        <v>44.49424432370629</v>
      </c>
      <c r="E69" s="7">
        <f t="shared" si="25"/>
        <v>121.040779043852</v>
      </c>
      <c r="F69" s="7">
        <f t="shared" si="29"/>
        <v>325.25130134977564</v>
      </c>
      <c r="G69" s="11"/>
      <c r="H69" s="7">
        <f t="shared" si="26"/>
        <v>164.11518553891085</v>
      </c>
      <c r="I69" s="7">
        <f t="shared" si="26"/>
        <v>91.9755577607568</v>
      </c>
      <c r="J69" s="7">
        <f t="shared" si="26"/>
        <v>64.498471080287715</v>
      </c>
      <c r="K69" s="7">
        <f t="shared" si="26"/>
        <v>140.76087979863343</v>
      </c>
      <c r="L69" s="7">
        <f t="shared" si="30"/>
        <v>461.35009417858879</v>
      </c>
      <c r="N69" s="7">
        <f t="shared" si="27"/>
        <v>120.37505583796695</v>
      </c>
      <c r="O69" s="7">
        <f t="shared" si="27"/>
        <v>118.20604493467896</v>
      </c>
      <c r="P69" s="7">
        <f t="shared" si="27"/>
        <v>31.581907497971692</v>
      </c>
      <c r="Q69" s="7">
        <f t="shared" si="27"/>
        <v>104.30174789218067</v>
      </c>
      <c r="R69" s="7">
        <f t="shared" si="31"/>
        <v>374.46475616279832</v>
      </c>
      <c r="T69" s="7">
        <f>+B69+H69+N69</f>
        <v>374.98788432683057</v>
      </c>
      <c r="U69" s="7">
        <f t="shared" si="28"/>
        <v>279.40023772770036</v>
      </c>
      <c r="V69" s="7">
        <f t="shared" si="28"/>
        <v>140.57462290196568</v>
      </c>
      <c r="W69" s="7">
        <f t="shared" si="28"/>
        <v>366.10340673466612</v>
      </c>
      <c r="X69" s="7">
        <f t="shared" si="32"/>
        <v>1161.0661516911628</v>
      </c>
    </row>
    <row r="70" spans="1:26" x14ac:dyDescent="0.2">
      <c r="A70">
        <v>2022</v>
      </c>
      <c r="B70" s="7">
        <f t="shared" si="25"/>
        <v>93.468580667445593</v>
      </c>
      <c r="C70" s="7">
        <f t="shared" si="25"/>
        <v>77.38339646269398</v>
      </c>
      <c r="D70" s="7">
        <f t="shared" si="25"/>
        <v>37.147783146283551</v>
      </c>
      <c r="E70" s="7">
        <f t="shared" si="25"/>
        <v>117.83419830057173</v>
      </c>
      <c r="F70" s="7">
        <f>+SUM(B70:E70)</f>
        <v>325.83395857699486</v>
      </c>
      <c r="G70" s="11"/>
      <c r="H70" s="7">
        <f t="shared" si="26"/>
        <v>193.32643295918572</v>
      </c>
      <c r="I70" s="7">
        <f t="shared" si="26"/>
        <v>113.87626028118476</v>
      </c>
      <c r="J70" s="7">
        <f t="shared" si="26"/>
        <v>62.332332358927808</v>
      </c>
      <c r="K70" s="7">
        <f t="shared" si="26"/>
        <v>136.24671448519928</v>
      </c>
      <c r="L70" s="7">
        <f t="shared" si="30"/>
        <v>505.78174008449759</v>
      </c>
      <c r="N70" s="7">
        <f t="shared" si="27"/>
        <v>126.93954776527194</v>
      </c>
      <c r="O70" s="7">
        <f t="shared" si="27"/>
        <v>136.16908656793584</v>
      </c>
      <c r="P70" s="7">
        <f t="shared" si="27"/>
        <v>28.584134659858261</v>
      </c>
      <c r="Q70" s="7">
        <f t="shared" si="27"/>
        <v>113.35855722969858</v>
      </c>
      <c r="R70" s="7">
        <f t="shared" si="31"/>
        <v>405.0513262227646</v>
      </c>
      <c r="T70" s="7">
        <f t="shared" si="28"/>
        <v>413.73456139190324</v>
      </c>
      <c r="U70" s="7">
        <f t="shared" si="28"/>
        <v>327.42874331181457</v>
      </c>
      <c r="V70" s="7">
        <f t="shared" si="28"/>
        <v>128.06425016506961</v>
      </c>
      <c r="W70" s="7">
        <f t="shared" si="28"/>
        <v>367.43947001546957</v>
      </c>
      <c r="X70" s="7">
        <f t="shared" si="32"/>
        <v>1236.667024884257</v>
      </c>
    </row>
    <row r="71" spans="1:26" x14ac:dyDescent="0.2">
      <c r="A71">
        <v>2023</v>
      </c>
      <c r="B71" s="7">
        <f t="shared" si="25"/>
        <v>90.230786926885685</v>
      </c>
      <c r="C71" s="7">
        <f t="shared" si="25"/>
        <v>81.196242109044192</v>
      </c>
      <c r="D71" s="7">
        <f t="shared" si="25"/>
        <v>35.132935667556318</v>
      </c>
      <c r="E71" s="7">
        <f t="shared" si="25"/>
        <v>114.84629269468104</v>
      </c>
      <c r="F71" s="7">
        <f>+SUM(B71:E71)</f>
        <v>321.40625739816721</v>
      </c>
      <c r="G71" s="11"/>
      <c r="H71" s="7">
        <f t="shared" si="26"/>
        <v>144.96583568256224</v>
      </c>
      <c r="I71" s="7">
        <f t="shared" si="26"/>
        <v>116.83228302327753</v>
      </c>
      <c r="J71" s="7">
        <f t="shared" si="26"/>
        <v>51.124725834437179</v>
      </c>
      <c r="K71" s="7">
        <f t="shared" si="26"/>
        <v>149.1589153190244</v>
      </c>
      <c r="L71" s="7">
        <f t="shared" si="30"/>
        <v>462.08175985930137</v>
      </c>
      <c r="N71" s="7">
        <f t="shared" si="27"/>
        <v>104.86993777539213</v>
      </c>
      <c r="O71" s="7">
        <f t="shared" si="27"/>
        <v>122.30954041164618</v>
      </c>
      <c r="P71" s="7">
        <f t="shared" si="27"/>
        <v>27.658760220651928</v>
      </c>
      <c r="Q71" s="7">
        <f t="shared" si="27"/>
        <v>115.7704935438734</v>
      </c>
      <c r="R71" s="7">
        <f t="shared" si="31"/>
        <v>370.60873195156364</v>
      </c>
      <c r="T71" s="7">
        <f t="shared" si="28"/>
        <v>340.06656038484005</v>
      </c>
      <c r="U71" s="7">
        <f t="shared" si="28"/>
        <v>320.3380655439679</v>
      </c>
      <c r="V71" s="7">
        <f t="shared" si="28"/>
        <v>113.91642172264542</v>
      </c>
      <c r="W71" s="7">
        <f t="shared" si="28"/>
        <v>379.77570155757883</v>
      </c>
      <c r="X71" s="7">
        <f t="shared" si="32"/>
        <v>1154.0967492090322</v>
      </c>
    </row>
    <row r="72" spans="1:26" x14ac:dyDescent="0.2">
      <c r="A72">
        <v>2024</v>
      </c>
      <c r="B72" s="7">
        <f t="shared" si="25"/>
        <v>69.245147245876524</v>
      </c>
      <c r="C72" s="7">
        <f t="shared" si="25"/>
        <v>67.685950250221538</v>
      </c>
      <c r="D72" s="7">
        <f t="shared" si="25"/>
        <v>32.647348461967304</v>
      </c>
      <c r="E72" s="7">
        <f t="shared" si="25"/>
        <v>118.65970329914573</v>
      </c>
      <c r="F72" s="7">
        <f>+SUM(B72:E72)</f>
        <v>288.23814925721109</v>
      </c>
      <c r="G72" s="11"/>
      <c r="H72" s="7">
        <f t="shared" si="26"/>
        <v>78.735365747535198</v>
      </c>
      <c r="I72" s="7">
        <f t="shared" si="26"/>
        <v>106.64300175385786</v>
      </c>
      <c r="J72" s="7">
        <f t="shared" si="26"/>
        <v>46.522518923523556</v>
      </c>
      <c r="K72" s="7">
        <f t="shared" si="26"/>
        <v>155.19159005220001</v>
      </c>
      <c r="L72" s="7">
        <f t="shared" si="30"/>
        <v>387.09247647711663</v>
      </c>
      <c r="N72" s="7">
        <f t="shared" si="27"/>
        <v>74.731818412618111</v>
      </c>
      <c r="O72" s="7">
        <f t="shared" si="27"/>
        <v>105.19735297068111</v>
      </c>
      <c r="P72" s="7">
        <f t="shared" si="27"/>
        <v>24.19551377670474</v>
      </c>
      <c r="Q72" s="7">
        <f t="shared" si="27"/>
        <v>113.20375457378894</v>
      </c>
      <c r="R72" s="7">
        <f t="shared" si="31"/>
        <v>317.32843973379289</v>
      </c>
      <c r="T72" s="7">
        <f t="shared" ref="T72:W72" si="33">+B72+H72+N72</f>
        <v>222.71233140602982</v>
      </c>
      <c r="U72" s="7">
        <f t="shared" si="33"/>
        <v>279.52630497476048</v>
      </c>
      <c r="V72" s="7">
        <f t="shared" si="33"/>
        <v>103.3653811621956</v>
      </c>
      <c r="W72" s="7">
        <f t="shared" si="33"/>
        <v>387.05504792513472</v>
      </c>
      <c r="X72" s="7">
        <f t="shared" ref="X72" si="34">+SUM(T72:W72)</f>
        <v>992.65906546812062</v>
      </c>
    </row>
    <row r="73" spans="1:26" s="1" customFormat="1" ht="15" x14ac:dyDescent="0.25">
      <c r="A73" s="10">
        <v>2025</v>
      </c>
      <c r="B73" s="9">
        <f t="shared" si="25"/>
        <v>56.564433729722047</v>
      </c>
      <c r="C73" s="9">
        <f t="shared" si="25"/>
        <v>56.448283324555923</v>
      </c>
      <c r="D73" s="9">
        <f t="shared" si="25"/>
        <v>28.5122383434739</v>
      </c>
      <c r="E73" s="9">
        <f t="shared" si="25"/>
        <v>115.68294991762879</v>
      </c>
      <c r="F73" s="9">
        <f>+SUM(B73:E73)</f>
        <v>257.20790531538069</v>
      </c>
      <c r="G73" s="11"/>
      <c r="H73" s="9">
        <f t="shared" si="26"/>
        <v>77.214168631966402</v>
      </c>
      <c r="I73" s="9">
        <f t="shared" si="26"/>
        <v>95.090999511630329</v>
      </c>
      <c r="J73" s="9">
        <f t="shared" si="26"/>
        <v>45.767569433337783</v>
      </c>
      <c r="K73" s="9">
        <f t="shared" si="26"/>
        <v>151.00239850000003</v>
      </c>
      <c r="L73" s="9">
        <f t="shared" ref="L73" si="35">+SUM(H73:K73)</f>
        <v>369.07513607693454</v>
      </c>
      <c r="N73" s="9">
        <f t="shared" si="27"/>
        <v>63.631797954803936</v>
      </c>
      <c r="O73" s="9">
        <f t="shared" si="27"/>
        <v>95.739174484721701</v>
      </c>
      <c r="P73" s="9">
        <f t="shared" si="27"/>
        <v>22.418240249685972</v>
      </c>
      <c r="Q73" s="9">
        <f t="shared" si="27"/>
        <v>113.64509474756589</v>
      </c>
      <c r="R73" s="9">
        <f t="shared" ref="R73" si="36">+SUM(N73:Q73)</f>
        <v>295.43430743677749</v>
      </c>
      <c r="T73" s="9">
        <f t="shared" ref="T73" si="37">+B73+H73+N73</f>
        <v>197.4104003164924</v>
      </c>
      <c r="U73" s="9">
        <f t="shared" ref="U73" si="38">+C73+I73+O73</f>
        <v>247.27845732090796</v>
      </c>
      <c r="V73" s="9">
        <f t="shared" ref="V73" si="39">+D73+J73+P73</f>
        <v>96.698048026497645</v>
      </c>
      <c r="W73" s="9">
        <f t="shared" ref="W73" si="40">+E73+K73+Q73</f>
        <v>380.33044316519471</v>
      </c>
      <c r="X73" s="9">
        <f t="shared" ref="X73" si="41">+SUM(T73:W73)</f>
        <v>921.71734882909277</v>
      </c>
      <c r="Z73" s="11">
        <f>+X73/X68</f>
        <v>0.7954325655782829</v>
      </c>
    </row>
    <row r="74" spans="1:26" x14ac:dyDescent="0.2">
      <c r="A74" s="16">
        <v>2026</v>
      </c>
      <c r="B74" s="17">
        <f t="shared" si="25"/>
        <v>57.140270394423617</v>
      </c>
      <c r="C74" s="17">
        <f t="shared" si="25"/>
        <v>56.47574685916571</v>
      </c>
      <c r="D74" s="17">
        <f t="shared" si="25"/>
        <v>30.949144439164453</v>
      </c>
      <c r="E74" s="18">
        <f t="shared" si="25"/>
        <v>115.33585171657893</v>
      </c>
      <c r="F74" s="17">
        <f>+SUM(B74:E74)</f>
        <v>259.90101340933268</v>
      </c>
      <c r="G74" s="11"/>
      <c r="H74" s="17">
        <f t="shared" si="26"/>
        <v>86.927628240104568</v>
      </c>
      <c r="I74" s="17">
        <f t="shared" si="26"/>
        <v>100.34496335023054</v>
      </c>
      <c r="J74" s="17">
        <f t="shared" si="26"/>
        <v>50.339077131318611</v>
      </c>
      <c r="K74" s="18">
        <f t="shared" si="26"/>
        <v>158.54685671799999</v>
      </c>
      <c r="L74" s="17">
        <f t="shared" ref="L74" si="42">+SUM(H74:K74)</f>
        <v>396.15852543965372</v>
      </c>
      <c r="N74" s="17">
        <f t="shared" si="27"/>
        <v>66.277312426734952</v>
      </c>
      <c r="O74" s="17">
        <f t="shared" si="27"/>
        <v>92.179997385482892</v>
      </c>
      <c r="P74" s="17">
        <f t="shared" si="27"/>
        <v>21.375840202921751</v>
      </c>
      <c r="Q74" s="18">
        <f t="shared" si="27"/>
        <v>117.64043010978502</v>
      </c>
      <c r="R74" s="17">
        <f t="shared" ref="R74" si="43">+SUM(N74:Q74)</f>
        <v>297.47358012492458</v>
      </c>
      <c r="T74" s="17">
        <f t="shared" ref="T74" si="44">+B74+H74+N74</f>
        <v>210.34521106126311</v>
      </c>
      <c r="U74" s="17">
        <f t="shared" ref="U74" si="45">+C74+I74+O74</f>
        <v>249.00070759487915</v>
      </c>
      <c r="V74" s="17">
        <f t="shared" ref="V74" si="46">+D74+J74+P74</f>
        <v>102.66406177340481</v>
      </c>
      <c r="W74" s="18">
        <f t="shared" ref="W74" si="47">+E74+K74+Q74</f>
        <v>391.52313854436397</v>
      </c>
      <c r="X74" s="17">
        <f t="shared" ref="X74" si="48">+SUM(T74:W74)</f>
        <v>953.53311897391109</v>
      </c>
    </row>
    <row r="75" spans="1:26" x14ac:dyDescent="0.2">
      <c r="A75" s="16">
        <v>2027</v>
      </c>
      <c r="B75" s="17">
        <f t="shared" ref="B75:E75" si="49">+B50</f>
        <v>59.623777343746589</v>
      </c>
      <c r="C75" s="17">
        <f t="shared" si="49"/>
        <v>54.242394633315996</v>
      </c>
      <c r="D75" s="17">
        <f t="shared" si="49"/>
        <v>35.011904738432776</v>
      </c>
      <c r="E75" s="18">
        <f t="shared" si="49"/>
        <v>114.28188229230352</v>
      </c>
      <c r="F75" s="17">
        <f t="shared" ref="F75" si="50">+SUM(B75:E75)</f>
        <v>263.15995900779888</v>
      </c>
      <c r="G75" s="11"/>
      <c r="H75" s="17">
        <f t="shared" ref="H75:K75" si="51">+H50*$I$4/100</f>
        <v>90.633663220739948</v>
      </c>
      <c r="I75" s="17">
        <f t="shared" si="51"/>
        <v>82.670539414599574</v>
      </c>
      <c r="J75" s="17">
        <f t="shared" si="51"/>
        <v>46.519696559765798</v>
      </c>
      <c r="K75" s="18">
        <f t="shared" si="51"/>
        <v>161.4029501099794</v>
      </c>
      <c r="L75" s="17">
        <f t="shared" ref="L75" si="52">+SUM(H75:K75)</f>
        <v>381.22684930508473</v>
      </c>
      <c r="N75" s="17">
        <f t="shared" ref="N75:Q75" si="53">+N50*$O$4/100</f>
        <v>68.211408761671763</v>
      </c>
      <c r="O75" s="17">
        <f t="shared" si="53"/>
        <v>87.037194367594708</v>
      </c>
      <c r="P75" s="17">
        <f t="shared" si="53"/>
        <v>19.644746236972718</v>
      </c>
      <c r="Q75" s="18">
        <f t="shared" si="53"/>
        <v>117.41021400389502</v>
      </c>
      <c r="R75" s="17">
        <f t="shared" ref="R75" si="54">+SUM(N75:Q75)</f>
        <v>292.30356337013421</v>
      </c>
      <c r="T75" s="17">
        <f t="shared" ref="T75" si="55">+B75+H75+N75</f>
        <v>218.46884932615831</v>
      </c>
      <c r="U75" s="17">
        <f t="shared" ref="U75" si="56">+C75+I75+O75</f>
        <v>223.95012841551028</v>
      </c>
      <c r="V75" s="17">
        <f t="shared" ref="V75" si="57">+D75+J75+P75</f>
        <v>101.1763475351713</v>
      </c>
      <c r="W75" s="18">
        <f t="shared" ref="W75" si="58">+E75+K75+Q75</f>
        <v>393.09504640617797</v>
      </c>
      <c r="X75" s="17">
        <f t="shared" ref="X75" si="59">+SUM(T75:W75)</f>
        <v>936.69037168301782</v>
      </c>
    </row>
    <row r="78" spans="1:26" ht="18" x14ac:dyDescent="0.25">
      <c r="B78" s="60" t="s">
        <v>16</v>
      </c>
      <c r="C78" s="60"/>
      <c r="D78" s="60"/>
      <c r="E78" s="60"/>
      <c r="F78" s="60"/>
      <c r="H78" s="60" t="s">
        <v>17</v>
      </c>
      <c r="I78" s="60"/>
      <c r="J78" s="60"/>
      <c r="K78" s="60"/>
      <c r="L78" s="60"/>
      <c r="N78" s="60" t="s">
        <v>18</v>
      </c>
      <c r="O78" s="60"/>
      <c r="P78" s="60"/>
      <c r="Q78" s="60"/>
      <c r="R78" s="60"/>
      <c r="T78" s="60" t="s">
        <v>19</v>
      </c>
      <c r="U78" s="60"/>
      <c r="V78" s="60"/>
      <c r="W78" s="60"/>
      <c r="X78" s="60"/>
    </row>
    <row r="80" spans="1:26" s="8" customFormat="1" ht="20.25" customHeight="1" x14ac:dyDescent="0.2">
      <c r="B80" s="27" t="s">
        <v>8</v>
      </c>
      <c r="C80" s="27" t="s">
        <v>9</v>
      </c>
      <c r="D80" s="27" t="s">
        <v>10</v>
      </c>
      <c r="E80" s="27" t="s">
        <v>11</v>
      </c>
      <c r="F80" s="27" t="s">
        <v>12</v>
      </c>
      <c r="H80" s="27" t="s">
        <v>8</v>
      </c>
      <c r="I80" s="27" t="s">
        <v>9</v>
      </c>
      <c r="J80" s="27" t="s">
        <v>10</v>
      </c>
      <c r="K80" s="27" t="s">
        <v>11</v>
      </c>
      <c r="L80" s="27" t="s">
        <v>12</v>
      </c>
      <c r="N80" s="27" t="s">
        <v>8</v>
      </c>
      <c r="O80" s="27" t="s">
        <v>9</v>
      </c>
      <c r="P80" s="27" t="s">
        <v>10</v>
      </c>
      <c r="Q80" s="27" t="s">
        <v>11</v>
      </c>
      <c r="R80" s="27" t="s">
        <v>12</v>
      </c>
      <c r="T80" s="27" t="s">
        <v>8</v>
      </c>
      <c r="U80" s="27" t="s">
        <v>9</v>
      </c>
      <c r="V80" s="27" t="s">
        <v>10</v>
      </c>
      <c r="W80" s="27" t="s">
        <v>11</v>
      </c>
      <c r="X80" s="27" t="s">
        <v>12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0">+B57/B56-1</f>
        <v>-0.27699834698229553</v>
      </c>
      <c r="C82" s="6">
        <f t="shared" si="60"/>
        <v>4.2898354407083561E-2</v>
      </c>
      <c r="D82" s="6">
        <f t="shared" si="60"/>
        <v>-3.1414037687226948E-2</v>
      </c>
      <c r="E82" s="6">
        <f t="shared" si="60"/>
        <v>0.15453143903750477</v>
      </c>
      <c r="F82" s="6">
        <f t="shared" si="60"/>
        <v>-3.0177230263473742E-2</v>
      </c>
      <c r="H82" s="6">
        <f t="shared" ref="H82:L99" si="61">+H57/H56-1</f>
        <v>-0.23992218961531386</v>
      </c>
      <c r="I82" s="6">
        <f t="shared" si="61"/>
        <v>-0.109625836470855</v>
      </c>
      <c r="J82" s="6">
        <f t="shared" si="61"/>
        <v>-4.1611501220362945E-2</v>
      </c>
      <c r="K82" s="6">
        <f t="shared" si="61"/>
        <v>7.1462894687803757E-3</v>
      </c>
      <c r="L82" s="6">
        <f t="shared" si="61"/>
        <v>-8.4707622440942543E-2</v>
      </c>
      <c r="N82" s="6">
        <f t="shared" ref="N82:R99" si="62">+N57/N56-1</f>
        <v>-0.38988380979916071</v>
      </c>
      <c r="O82" s="6">
        <f t="shared" si="62"/>
        <v>-7.4095298816048261E-2</v>
      </c>
      <c r="P82" s="6">
        <f t="shared" si="62"/>
        <v>3.1075029956856293E-2</v>
      </c>
      <c r="Q82" s="6">
        <f t="shared" si="62"/>
        <v>-8.1862258047646907E-2</v>
      </c>
      <c r="R82" s="6">
        <f t="shared" si="62"/>
        <v>-0.12352129656030808</v>
      </c>
      <c r="T82" s="6">
        <f t="shared" ref="T82:X99" si="63">+T57/T56-1</f>
        <v>-0.29892637409370959</v>
      </c>
      <c r="U82" s="6">
        <f t="shared" si="63"/>
        <v>-5.5624546618283754E-2</v>
      </c>
      <c r="V82" s="6">
        <f t="shared" si="63"/>
        <v>-1.7683707080194622E-2</v>
      </c>
      <c r="W82" s="6">
        <f t="shared" si="63"/>
        <v>2.0243473675357837E-2</v>
      </c>
      <c r="X82" s="6">
        <f t="shared" si="63"/>
        <v>-8.4117894810321503E-2</v>
      </c>
    </row>
    <row r="83" spans="1:24" x14ac:dyDescent="0.2">
      <c r="A83">
        <v>2010</v>
      </c>
      <c r="B83" s="6">
        <f t="shared" si="60"/>
        <v>-0.23452238719660001</v>
      </c>
      <c r="C83" s="6">
        <f t="shared" si="60"/>
        <v>-0.12219653845080714</v>
      </c>
      <c r="D83" s="6">
        <f t="shared" si="60"/>
        <v>-0.13039992825842339</v>
      </c>
      <c r="E83" s="6">
        <f t="shared" si="60"/>
        <v>-1.9142456518157824E-2</v>
      </c>
      <c r="F83" s="6">
        <f t="shared" si="60"/>
        <v>-0.11367263004013373</v>
      </c>
      <c r="H83" s="6">
        <f t="shared" si="61"/>
        <v>4.9138824573390805E-2</v>
      </c>
      <c r="I83" s="6">
        <f t="shared" si="61"/>
        <v>-0.19181984704510302</v>
      </c>
      <c r="J83" s="6">
        <f t="shared" si="61"/>
        <v>4.2999149729562092E-2</v>
      </c>
      <c r="K83" s="6">
        <f t="shared" si="61"/>
        <v>-7.3724350607895395E-2</v>
      </c>
      <c r="L83" s="6">
        <f t="shared" si="61"/>
        <v>-7.0074901276429569E-2</v>
      </c>
      <c r="N83" s="6">
        <f t="shared" si="62"/>
        <v>-0.31308713264411236</v>
      </c>
      <c r="O83" s="6">
        <f t="shared" si="62"/>
        <v>-0.3446045095670035</v>
      </c>
      <c r="P83" s="6">
        <f t="shared" si="62"/>
        <v>0.18526289867661339</v>
      </c>
      <c r="Q83" s="6">
        <f t="shared" si="62"/>
        <v>4.9822457932230613E-2</v>
      </c>
      <c r="R83" s="6">
        <f t="shared" si="62"/>
        <v>-0.2065783367503089</v>
      </c>
      <c r="T83" s="6">
        <f t="shared" si="63"/>
        <v>-0.15691990817361279</v>
      </c>
      <c r="U83" s="6">
        <f t="shared" si="63"/>
        <v>-0.25709771635737311</v>
      </c>
      <c r="V83" s="6">
        <f t="shared" si="63"/>
        <v>1.4511042804772778E-2</v>
      </c>
      <c r="W83" s="6">
        <f t="shared" si="63"/>
        <v>-2.3905176295937136E-2</v>
      </c>
      <c r="X83" s="6">
        <f t="shared" si="63"/>
        <v>-0.13477537974125342</v>
      </c>
    </row>
    <row r="84" spans="1:24" x14ac:dyDescent="0.2">
      <c r="A84">
        <v>2011</v>
      </c>
      <c r="B84" s="6">
        <f t="shared" si="60"/>
        <v>0.32162521877514672</v>
      </c>
      <c r="C84" s="6">
        <f t="shared" si="60"/>
        <v>-2.7960100289721845E-2</v>
      </c>
      <c r="D84" s="6">
        <f t="shared" si="60"/>
        <v>7.0550140292175323E-2</v>
      </c>
      <c r="E84" s="6">
        <f t="shared" si="60"/>
        <v>8.9958482538619045E-3</v>
      </c>
      <c r="F84" s="6">
        <f t="shared" si="60"/>
        <v>6.4749914880152026E-2</v>
      </c>
      <c r="H84" s="6">
        <f t="shared" si="61"/>
        <v>0.32512341773428699</v>
      </c>
      <c r="I84" s="6">
        <f t="shared" si="61"/>
        <v>8.8797892015384239E-2</v>
      </c>
      <c r="J84" s="6">
        <f t="shared" si="61"/>
        <v>0.18694136341862566</v>
      </c>
      <c r="K84" s="6">
        <f t="shared" si="61"/>
        <v>-8.4346631399898619E-2</v>
      </c>
      <c r="L84" s="6">
        <f t="shared" si="61"/>
        <v>7.1327771455246269E-2</v>
      </c>
      <c r="N84" s="6">
        <f t="shared" si="62"/>
        <v>0.50361326539455598</v>
      </c>
      <c r="O84" s="6">
        <f t="shared" si="62"/>
        <v>-0.13593306014422146</v>
      </c>
      <c r="P84" s="6">
        <f t="shared" si="62"/>
        <v>0.15805435026703663</v>
      </c>
      <c r="Q84" s="6">
        <f t="shared" si="62"/>
        <v>5.0904737588652216E-2</v>
      </c>
      <c r="R84" s="6">
        <f t="shared" si="62"/>
        <v>2.2335887165172652E-2</v>
      </c>
      <c r="T84" s="6">
        <f t="shared" si="63"/>
        <v>0.36170735560511114</v>
      </c>
      <c r="U84" s="6">
        <f t="shared" si="63"/>
        <v>-5.2779993757705146E-2</v>
      </c>
      <c r="V84" s="6">
        <f t="shared" si="63"/>
        <v>0.13749356603731155</v>
      </c>
      <c r="W84" s="6">
        <f t="shared" si="63"/>
        <v>-1.6693001357532933E-2</v>
      </c>
      <c r="X84" s="6">
        <f t="shared" si="63"/>
        <v>5.2373165730276838E-2</v>
      </c>
    </row>
    <row r="85" spans="1:24" x14ac:dyDescent="0.2">
      <c r="A85">
        <v>2012</v>
      </c>
      <c r="B85" s="6">
        <f t="shared" si="60"/>
        <v>0.25878080380467505</v>
      </c>
      <c r="C85" s="6">
        <f t="shared" si="60"/>
        <v>6.1592818994712806E-2</v>
      </c>
      <c r="D85" s="6">
        <f t="shared" si="60"/>
        <v>-6.3054579852780401E-2</v>
      </c>
      <c r="E85" s="6">
        <f t="shared" si="60"/>
        <v>-0.11954601161973122</v>
      </c>
      <c r="F85" s="6">
        <f t="shared" si="60"/>
        <v>2.9439600812406486E-2</v>
      </c>
      <c r="H85" s="6">
        <f t="shared" si="61"/>
        <v>8.6589256444872698E-2</v>
      </c>
      <c r="I85" s="6">
        <f t="shared" si="61"/>
        <v>0.22864943465471588</v>
      </c>
      <c r="J85" s="6">
        <f t="shared" si="61"/>
        <v>-7.0216997835497952E-2</v>
      </c>
      <c r="K85" s="6">
        <f t="shared" si="61"/>
        <v>0.1227878380380214</v>
      </c>
      <c r="L85" s="6">
        <f t="shared" si="61"/>
        <v>0.11446778336868157</v>
      </c>
      <c r="N85" s="6">
        <f t="shared" si="62"/>
        <v>0.16069798210990993</v>
      </c>
      <c r="O85" s="6">
        <f t="shared" si="62"/>
        <v>-8.2095542130713461E-3</v>
      </c>
      <c r="P85" s="6">
        <f t="shared" si="62"/>
        <v>8.6779183487350808E-2</v>
      </c>
      <c r="Q85" s="6">
        <f t="shared" si="62"/>
        <v>0.13139648300926554</v>
      </c>
      <c r="R85" s="6">
        <f t="shared" si="62"/>
        <v>7.5168773041153214E-2</v>
      </c>
      <c r="T85" s="6">
        <f t="shared" si="63"/>
        <v>0.16375108780339276</v>
      </c>
      <c r="U85" s="6">
        <f t="shared" si="63"/>
        <v>7.5112496045195876E-2</v>
      </c>
      <c r="V85" s="6">
        <f t="shared" si="63"/>
        <v>-1.4513720480558212E-2</v>
      </c>
      <c r="W85" s="6">
        <f t="shared" si="63"/>
        <v>4.933509526890778E-2</v>
      </c>
      <c r="X85" s="6">
        <f t="shared" si="63"/>
        <v>7.4219395644963715E-2</v>
      </c>
    </row>
    <row r="86" spans="1:24" x14ac:dyDescent="0.2">
      <c r="A86">
        <v>2013</v>
      </c>
      <c r="B86" s="6">
        <f t="shared" si="60"/>
        <v>0.10043875785649581</v>
      </c>
      <c r="C86" s="6">
        <f t="shared" si="60"/>
        <v>-4.8880889270782157E-2</v>
      </c>
      <c r="D86" s="6">
        <f t="shared" si="60"/>
        <v>2.5917702205477733E-2</v>
      </c>
      <c r="E86" s="6">
        <f t="shared" si="60"/>
        <v>5.2168046132115453E-2</v>
      </c>
      <c r="F86" s="6">
        <f t="shared" si="60"/>
        <v>3.3214445410584492E-2</v>
      </c>
      <c r="H86" s="6">
        <f t="shared" si="61"/>
        <v>1.8369714369327328E-2</v>
      </c>
      <c r="I86" s="6">
        <f t="shared" si="61"/>
        <v>-6.2372209853074234E-2</v>
      </c>
      <c r="J86" s="6">
        <f t="shared" si="61"/>
        <v>-4.387344036187768E-2</v>
      </c>
      <c r="K86" s="6">
        <f t="shared" si="61"/>
        <v>-0.1025500045195038</v>
      </c>
      <c r="L86" s="6">
        <f t="shared" si="61"/>
        <v>-5.5472658466818925E-2</v>
      </c>
      <c r="N86" s="6">
        <f t="shared" si="62"/>
        <v>-0.21861794646935229</v>
      </c>
      <c r="O86" s="6">
        <f t="shared" si="62"/>
        <v>-6.045535503936017E-2</v>
      </c>
      <c r="P86" s="6">
        <f t="shared" si="62"/>
        <v>7.8812054163479361E-2</v>
      </c>
      <c r="Q86" s="6">
        <f t="shared" si="62"/>
        <v>4.8232037465833599E-2</v>
      </c>
      <c r="R86" s="6">
        <f t="shared" si="62"/>
        <v>-3.1341387349304028E-2</v>
      </c>
      <c r="T86" s="6">
        <f t="shared" si="63"/>
        <v>-6.1193917741905191E-3</v>
      </c>
      <c r="U86" s="6">
        <f t="shared" si="63"/>
        <v>-5.7578942658100485E-2</v>
      </c>
      <c r="V86" s="6">
        <f t="shared" si="63"/>
        <v>2.3496753341016863E-2</v>
      </c>
      <c r="W86" s="6">
        <f t="shared" si="63"/>
        <v>-1.156916906505101E-2</v>
      </c>
      <c r="X86" s="6">
        <f t="shared" si="63"/>
        <v>-2.030703076771434E-2</v>
      </c>
    </row>
    <row r="87" spans="1:24" x14ac:dyDescent="0.2">
      <c r="A87">
        <v>2014</v>
      </c>
      <c r="B87" s="6">
        <f t="shared" si="60"/>
        <v>9.751073682721545E-3</v>
      </c>
      <c r="C87" s="6">
        <f t="shared" si="60"/>
        <v>-9.4095881699272632E-2</v>
      </c>
      <c r="D87" s="6">
        <f t="shared" si="60"/>
        <v>6.0915623688003961E-2</v>
      </c>
      <c r="E87" s="6">
        <f t="shared" si="60"/>
        <v>0.16320926881034681</v>
      </c>
      <c r="F87" s="6">
        <f t="shared" si="60"/>
        <v>3.3955860428024565E-2</v>
      </c>
      <c r="H87" s="6">
        <f t="shared" si="61"/>
        <v>0.1852946237533859</v>
      </c>
      <c r="I87" s="6">
        <f t="shared" si="61"/>
        <v>-8.798869225847461E-2</v>
      </c>
      <c r="J87" s="6">
        <f t="shared" si="61"/>
        <v>0.21558738260476784</v>
      </c>
      <c r="K87" s="6">
        <f t="shared" si="61"/>
        <v>5.9182764345045769E-2</v>
      </c>
      <c r="L87" s="6">
        <f t="shared" si="61"/>
        <v>7.2823421496012397E-2</v>
      </c>
      <c r="N87" s="6">
        <f t="shared" si="62"/>
        <v>-0.13841194124010536</v>
      </c>
      <c r="O87" s="6">
        <f t="shared" si="62"/>
        <v>-1.8315163466784412E-3</v>
      </c>
      <c r="P87" s="6">
        <f t="shared" si="62"/>
        <v>5.0636488185540784E-2</v>
      </c>
      <c r="Q87" s="6">
        <f t="shared" si="62"/>
        <v>-0.11363277939806604</v>
      </c>
      <c r="R87" s="6">
        <f t="shared" si="62"/>
        <v>-5.4305023738107305E-2</v>
      </c>
      <c r="T87" s="6">
        <f t="shared" si="63"/>
        <v>5.2850385126581578E-2</v>
      </c>
      <c r="U87" s="6">
        <f t="shared" si="63"/>
        <v>-5.5343675031489958E-2</v>
      </c>
      <c r="V87" s="6">
        <f t="shared" si="63"/>
        <v>0.10293897748682568</v>
      </c>
      <c r="W87" s="6">
        <f t="shared" si="63"/>
        <v>2.7337927496783765E-2</v>
      </c>
      <c r="X87" s="6">
        <f t="shared" si="63"/>
        <v>1.8189984927220237E-2</v>
      </c>
    </row>
    <row r="88" spans="1:24" x14ac:dyDescent="0.2">
      <c r="A88">
        <v>2015</v>
      </c>
      <c r="B88" s="6">
        <f t="shared" si="60"/>
        <v>-9.2720223504942023E-2</v>
      </c>
      <c r="C88" s="6">
        <f t="shared" si="60"/>
        <v>-1.4796421352564426E-2</v>
      </c>
      <c r="D88" s="6">
        <f t="shared" si="60"/>
        <v>0.14184709231212467</v>
      </c>
      <c r="E88" s="6">
        <f t="shared" si="60"/>
        <v>8.6313619904085703E-2</v>
      </c>
      <c r="F88" s="6">
        <f t="shared" si="60"/>
        <v>1.444701110115254E-2</v>
      </c>
      <c r="H88" s="6">
        <f t="shared" si="61"/>
        <v>0.21418408180846438</v>
      </c>
      <c r="I88" s="6">
        <f t="shared" si="61"/>
        <v>-4.5374701061301148E-2</v>
      </c>
      <c r="J88" s="6">
        <f t="shared" si="61"/>
        <v>0.21143910139260447</v>
      </c>
      <c r="K88" s="6">
        <f t="shared" si="61"/>
        <v>1.3890115708603545E-3</v>
      </c>
      <c r="L88" s="6">
        <f t="shared" si="61"/>
        <v>8.049618407615311E-2</v>
      </c>
      <c r="N88" s="6">
        <f t="shared" si="62"/>
        <v>0.40625223460162041</v>
      </c>
      <c r="O88" s="6">
        <f t="shared" si="62"/>
        <v>-9.6253189056100252E-3</v>
      </c>
      <c r="P88" s="6">
        <f t="shared" si="62"/>
        <v>-0.12552239169332036</v>
      </c>
      <c r="Q88" s="6">
        <f t="shared" si="62"/>
        <v>0.16940425890772004</v>
      </c>
      <c r="R88" s="6">
        <f t="shared" si="62"/>
        <v>8.5147437365694856E-2</v>
      </c>
      <c r="T88" s="6">
        <f t="shared" si="63"/>
        <v>0.12057851059480851</v>
      </c>
      <c r="U88" s="6">
        <f t="shared" si="63"/>
        <v>-2.1429536201581056E-2</v>
      </c>
      <c r="V88" s="6">
        <f t="shared" si="63"/>
        <v>6.4007556419232392E-2</v>
      </c>
      <c r="W88" s="6">
        <f t="shared" si="63"/>
        <v>7.9552978206307134E-2</v>
      </c>
      <c r="X88" s="6">
        <f t="shared" si="63"/>
        <v>6.032866028357442E-2</v>
      </c>
    </row>
    <row r="89" spans="1:24" x14ac:dyDescent="0.2">
      <c r="A89">
        <v>2016</v>
      </c>
      <c r="B89" s="6">
        <f t="shared" si="60"/>
        <v>9.6206774539088658E-2</v>
      </c>
      <c r="C89" s="6">
        <f t="shared" si="60"/>
        <v>2.2204692174137675E-2</v>
      </c>
      <c r="D89" s="6">
        <f t="shared" si="60"/>
        <v>5.5958282482016175E-2</v>
      </c>
      <c r="E89" s="6">
        <f t="shared" si="60"/>
        <v>1.0742377623503829E-2</v>
      </c>
      <c r="F89" s="6">
        <f t="shared" si="60"/>
        <v>4.2354671619710738E-2</v>
      </c>
      <c r="H89" s="6">
        <f t="shared" si="61"/>
        <v>0.26529600698644318</v>
      </c>
      <c r="I89" s="6">
        <f t="shared" si="61"/>
        <v>9.9603443472693343E-3</v>
      </c>
      <c r="J89" s="6">
        <f t="shared" si="61"/>
        <v>1.2889731590631337E-2</v>
      </c>
      <c r="K89" s="6">
        <f t="shared" si="61"/>
        <v>1.4464347294239621E-2</v>
      </c>
      <c r="L89" s="6">
        <f t="shared" si="61"/>
        <v>9.9496194217350009E-2</v>
      </c>
      <c r="N89" s="6">
        <f t="shared" si="62"/>
        <v>0.42872268290990245</v>
      </c>
      <c r="O89" s="6">
        <f t="shared" si="62"/>
        <v>2.2815670339737526E-3</v>
      </c>
      <c r="P89" s="6">
        <f t="shared" si="62"/>
        <v>-9.2067162677899717E-2</v>
      </c>
      <c r="Q89" s="6">
        <f t="shared" si="62"/>
        <v>-2.4086991066707419E-4</v>
      </c>
      <c r="R89" s="6">
        <f t="shared" si="62"/>
        <v>5.619514341496723E-2</v>
      </c>
      <c r="T89" s="6">
        <f t="shared" si="63"/>
        <v>0.24147602077725394</v>
      </c>
      <c r="U89" s="6">
        <f t="shared" si="63"/>
        <v>1.0232037914848613E-2</v>
      </c>
      <c r="V89" s="6">
        <f t="shared" si="63"/>
        <v>-5.9626877679047618E-3</v>
      </c>
      <c r="W89" s="6">
        <f t="shared" si="63"/>
        <v>8.4215583918745285E-3</v>
      </c>
      <c r="X89" s="6">
        <f t="shared" si="63"/>
        <v>6.7982949807424475E-2</v>
      </c>
    </row>
    <row r="90" spans="1:24" x14ac:dyDescent="0.2">
      <c r="A90">
        <v>2017</v>
      </c>
      <c r="B90" s="6">
        <f t="shared" si="60"/>
        <v>0.21234498220179288</v>
      </c>
      <c r="C90" s="6">
        <f t="shared" si="60"/>
        <v>3.9992197470904323E-2</v>
      </c>
      <c r="D90" s="6">
        <f t="shared" si="60"/>
        <v>-7.2873116261679138E-2</v>
      </c>
      <c r="E90" s="6">
        <f t="shared" si="60"/>
        <v>9.7379252689397955E-3</v>
      </c>
      <c r="F90" s="6">
        <f t="shared" si="60"/>
        <v>6.3319889732387002E-2</v>
      </c>
      <c r="H90" s="6">
        <f t="shared" si="61"/>
        <v>0.23058294972158233</v>
      </c>
      <c r="I90" s="6">
        <f t="shared" si="61"/>
        <v>0.16789115499591856</v>
      </c>
      <c r="J90" s="6">
        <f t="shared" si="61"/>
        <v>0.13179168789479956</v>
      </c>
      <c r="K90" s="6">
        <f t="shared" si="61"/>
        <v>2.6681699471679865E-2</v>
      </c>
      <c r="L90" s="6">
        <f t="shared" si="61"/>
        <v>0.14423254525095941</v>
      </c>
      <c r="N90" s="6">
        <f t="shared" si="62"/>
        <v>0.32171431239501502</v>
      </c>
      <c r="O90" s="6">
        <f t="shared" si="62"/>
        <v>7.6600832238761907E-2</v>
      </c>
      <c r="P90" s="6">
        <f t="shared" si="62"/>
        <v>-1.1269045702252845E-2</v>
      </c>
      <c r="Q90" s="6">
        <f t="shared" si="62"/>
        <v>-0.11844008726930055</v>
      </c>
      <c r="R90" s="6">
        <f t="shared" si="62"/>
        <v>4.9349278996443147E-2</v>
      </c>
      <c r="T90" s="6">
        <f t="shared" si="63"/>
        <v>0.24514864589996344</v>
      </c>
      <c r="U90" s="6">
        <f t="shared" si="63"/>
        <v>9.1516639868264749E-2</v>
      </c>
      <c r="V90" s="6">
        <f t="shared" si="63"/>
        <v>2.2519727858204108E-2</v>
      </c>
      <c r="W90" s="6">
        <f t="shared" si="63"/>
        <v>-2.6229719519451411E-2</v>
      </c>
      <c r="X90" s="6">
        <f t="shared" si="63"/>
        <v>8.9975756144697216E-2</v>
      </c>
    </row>
    <row r="91" spans="1:24" x14ac:dyDescent="0.2">
      <c r="A91">
        <v>2018</v>
      </c>
      <c r="B91" s="6">
        <f t="shared" si="60"/>
        <v>-5.0533910336263421E-3</v>
      </c>
      <c r="C91" s="6">
        <f t="shared" si="60"/>
        <v>-6.4607136866433601E-3</v>
      </c>
      <c r="D91" s="6">
        <f t="shared" si="60"/>
        <v>-1.5150793952533492E-2</v>
      </c>
      <c r="E91" s="6">
        <f t="shared" si="60"/>
        <v>5.4121936031821916E-2</v>
      </c>
      <c r="F91" s="6">
        <f t="shared" si="60"/>
        <v>1.3509506566747875E-2</v>
      </c>
      <c r="H91" s="6">
        <f t="shared" si="61"/>
        <v>-2.1773490440306964E-2</v>
      </c>
      <c r="I91" s="6">
        <f t="shared" si="61"/>
        <v>3.8470917258475179E-3</v>
      </c>
      <c r="J91" s="6">
        <f t="shared" si="61"/>
        <v>0.12699095003554328</v>
      </c>
      <c r="K91" s="6">
        <f t="shared" si="61"/>
        <v>6.438852884881574E-2</v>
      </c>
      <c r="L91" s="6">
        <f t="shared" si="61"/>
        <v>2.4396589753027609E-2</v>
      </c>
      <c r="N91" s="6">
        <f t="shared" si="62"/>
        <v>0.10081353174472651</v>
      </c>
      <c r="O91" s="6">
        <f t="shared" si="62"/>
        <v>-5.7467428707224766E-2</v>
      </c>
      <c r="P91" s="6">
        <f t="shared" si="62"/>
        <v>-6.8449883993972893E-3</v>
      </c>
      <c r="Q91" s="6">
        <f t="shared" si="62"/>
        <v>3.3208048099251819E-2</v>
      </c>
      <c r="R91" s="6">
        <f t="shared" si="62"/>
        <v>1.7114689174335007E-2</v>
      </c>
      <c r="T91" s="6">
        <f t="shared" si="63"/>
        <v>1.1096711519117397E-2</v>
      </c>
      <c r="U91" s="6">
        <f t="shared" si="63"/>
        <v>-2.4721777592677685E-2</v>
      </c>
      <c r="V91" s="6">
        <f t="shared" si="63"/>
        <v>4.7062640620310736E-2</v>
      </c>
      <c r="W91" s="6">
        <f t="shared" si="63"/>
        <v>5.1742077917309448E-2</v>
      </c>
      <c r="X91" s="6">
        <f t="shared" si="63"/>
        <v>1.8970186606557915E-2</v>
      </c>
    </row>
    <row r="92" spans="1:24" x14ac:dyDescent="0.2">
      <c r="A92">
        <v>2019</v>
      </c>
      <c r="B92" s="6">
        <f t="shared" si="60"/>
        <v>-6.6877271604333544E-2</v>
      </c>
      <c r="C92" s="6">
        <f t="shared" si="60"/>
        <v>7.3481201992566803E-3</v>
      </c>
      <c r="D92" s="6">
        <f t="shared" si="60"/>
        <v>0.13088532268733188</v>
      </c>
      <c r="E92" s="6">
        <f t="shared" si="60"/>
        <v>7.1933425521331529E-2</v>
      </c>
      <c r="F92" s="6">
        <f t="shared" si="60"/>
        <v>2.0253236480180625E-2</v>
      </c>
      <c r="H92" s="6">
        <f t="shared" si="61"/>
        <v>-0.15550328288223281</v>
      </c>
      <c r="I92" s="6">
        <f t="shared" si="61"/>
        <v>0.11631638056938831</v>
      </c>
      <c r="J92" s="6">
        <f t="shared" si="61"/>
        <v>6.2512992637320464E-2</v>
      </c>
      <c r="K92" s="6">
        <f t="shared" si="61"/>
        <v>8.5214872388122309E-2</v>
      </c>
      <c r="L92" s="6">
        <f t="shared" si="61"/>
        <v>-9.9499036749421954E-3</v>
      </c>
      <c r="N92" s="6">
        <f t="shared" si="62"/>
        <v>0.20911555178688812</v>
      </c>
      <c r="O92" s="6">
        <f t="shared" si="62"/>
        <v>1.3568187873560511E-3</v>
      </c>
      <c r="P92" s="6">
        <f t="shared" si="62"/>
        <v>-4.7099351348156571E-2</v>
      </c>
      <c r="Q92" s="6">
        <f t="shared" si="62"/>
        <v>-1.3817398172333406E-2</v>
      </c>
      <c r="R92" s="6">
        <f t="shared" si="62"/>
        <v>5.1876675139595596E-2</v>
      </c>
      <c r="T92" s="6">
        <f t="shared" si="63"/>
        <v>-3.9876563682819777E-2</v>
      </c>
      <c r="U92" s="6">
        <f t="shared" si="63"/>
        <v>3.8682144126854778E-2</v>
      </c>
      <c r="V92" s="6">
        <f t="shared" si="63"/>
        <v>5.3700137714230767E-2</v>
      </c>
      <c r="W92" s="6">
        <f t="shared" si="63"/>
        <v>5.1975253858447923E-2</v>
      </c>
      <c r="X92" s="6">
        <f t="shared" si="63"/>
        <v>1.7502423725131777E-2</v>
      </c>
    </row>
    <row r="93" spans="1:24" x14ac:dyDescent="0.2">
      <c r="A93">
        <v>2020</v>
      </c>
      <c r="B93" s="6">
        <f t="shared" si="60"/>
        <v>-5.6076197130452865E-2</v>
      </c>
      <c r="C93" s="6">
        <f t="shared" si="60"/>
        <v>-5.7563984255602607E-2</v>
      </c>
      <c r="D93" s="6">
        <f t="shared" si="60"/>
        <v>0.12381261946541833</v>
      </c>
      <c r="E93" s="6">
        <f t="shared" si="60"/>
        <v>-8.268838201283657E-3</v>
      </c>
      <c r="F93" s="6">
        <f t="shared" si="60"/>
        <v>-1.6504275922956002E-2</v>
      </c>
      <c r="H93" s="6">
        <f t="shared" si="61"/>
        <v>-5.5139492500219767E-2</v>
      </c>
      <c r="I93" s="6">
        <f t="shared" si="61"/>
        <v>7.04580760703859E-2</v>
      </c>
      <c r="J93" s="6">
        <f t="shared" si="61"/>
        <v>1.9226507077105159E-2</v>
      </c>
      <c r="K93" s="6">
        <f t="shared" si="61"/>
        <v>9.6877055458856054E-2</v>
      </c>
      <c r="L93" s="6">
        <f t="shared" si="61"/>
        <v>2.834141070553664E-2</v>
      </c>
      <c r="N93" s="6">
        <f t="shared" si="62"/>
        <v>7.5623721117153764E-2</v>
      </c>
      <c r="O93" s="6">
        <f t="shared" si="62"/>
        <v>-1.1609602838732247E-2</v>
      </c>
      <c r="P93" s="6">
        <f t="shared" si="62"/>
        <v>-1.024855600385266E-2</v>
      </c>
      <c r="Q93" s="6">
        <f t="shared" si="62"/>
        <v>6.1042898230900811E-2</v>
      </c>
      <c r="R93" s="6">
        <f t="shared" si="62"/>
        <v>3.821298963217723E-2</v>
      </c>
      <c r="T93" s="6">
        <f t="shared" si="63"/>
        <v>-1.4106404103718106E-2</v>
      </c>
      <c r="U93" s="6">
        <f t="shared" si="63"/>
        <v>2.9954625852799399E-3</v>
      </c>
      <c r="V93" s="6">
        <f t="shared" si="63"/>
        <v>4.4507389094112337E-2</v>
      </c>
      <c r="W93" s="6">
        <f t="shared" si="63"/>
        <v>5.1431175294691878E-2</v>
      </c>
      <c r="X93" s="6">
        <f>+X68/X67-1</f>
        <v>1.8072406187123802E-2</v>
      </c>
    </row>
    <row r="94" spans="1:24" x14ac:dyDescent="0.2">
      <c r="A94">
        <v>2021</v>
      </c>
      <c r="B94" s="6">
        <f t="shared" si="60"/>
        <v>-2.4782715081201667E-2</v>
      </c>
      <c r="C94" s="6">
        <f t="shared" si="60"/>
        <v>6.2073517289871205E-3</v>
      </c>
      <c r="D94" s="6">
        <f t="shared" si="60"/>
        <v>-5.1511631280054759E-2</v>
      </c>
      <c r="E94" s="6">
        <f t="shared" si="60"/>
        <v>-2.4371959041723068E-2</v>
      </c>
      <c r="F94" s="6">
        <f t="shared" si="60"/>
        <v>-2.198943410084031E-2</v>
      </c>
      <c r="H94" s="6">
        <f t="shared" si="61"/>
        <v>0.12082266251740936</v>
      </c>
      <c r="I94" s="6">
        <f t="shared" si="61"/>
        <v>-2.1415129976212199E-2</v>
      </c>
      <c r="J94" s="6">
        <f t="shared" si="61"/>
        <v>1.9532167332793948E-2</v>
      </c>
      <c r="K94" s="6">
        <f t="shared" si="61"/>
        <v>-0.10297731750539607</v>
      </c>
      <c r="L94" s="6">
        <f t="shared" si="61"/>
        <v>1.6391810725182587E-3</v>
      </c>
      <c r="N94" s="6">
        <f t="shared" si="62"/>
        <v>-4.2255353737380541E-2</v>
      </c>
      <c r="O94" s="6">
        <f t="shared" si="62"/>
        <v>0.16220238239470652</v>
      </c>
      <c r="P94" s="6">
        <f t="shared" si="62"/>
        <v>3.4337973254794374E-3</v>
      </c>
      <c r="Q94" s="6">
        <f t="shared" si="62"/>
        <v>-2.2793959460395974E-2</v>
      </c>
      <c r="R94" s="6">
        <f t="shared" si="62"/>
        <v>2.4238446673110481E-2</v>
      </c>
      <c r="T94" s="6">
        <f t="shared" si="63"/>
        <v>2.7625224814699312E-2</v>
      </c>
      <c r="U94" s="6">
        <f t="shared" si="63"/>
        <v>5.6379093936232305E-2</v>
      </c>
      <c r="V94" s="6">
        <f t="shared" si="63"/>
        <v>-7.5731154307571158E-3</v>
      </c>
      <c r="W94" s="6">
        <f t="shared" si="63"/>
        <v>-5.5751194717094221E-2</v>
      </c>
      <c r="X94" s="6">
        <f t="shared" si="63"/>
        <v>1.9881138388471165E-3</v>
      </c>
    </row>
    <row r="95" spans="1:24" x14ac:dyDescent="0.2">
      <c r="A95">
        <v>2022</v>
      </c>
      <c r="B95" s="6">
        <f t="shared" si="60"/>
        <v>3.2828896097723215E-2</v>
      </c>
      <c r="C95" s="6">
        <f t="shared" si="60"/>
        <v>0.11795611725980404</v>
      </c>
      <c r="D95" s="6">
        <f t="shared" si="60"/>
        <v>-0.16511037077010393</v>
      </c>
      <c r="E95" s="6">
        <f t="shared" si="60"/>
        <v>-2.6491739136267123E-2</v>
      </c>
      <c r="F95" s="6">
        <f t="shared" si="60"/>
        <v>1.7914062904629269E-3</v>
      </c>
      <c r="H95" s="6">
        <f t="shared" si="61"/>
        <v>0.17799234924149676</v>
      </c>
      <c r="I95" s="6">
        <f t="shared" si="61"/>
        <v>0.23811437574964422</v>
      </c>
      <c r="J95" s="6">
        <f t="shared" si="61"/>
        <v>-3.3584342156940394E-2</v>
      </c>
      <c r="K95" s="6">
        <f t="shared" si="61"/>
        <v>-3.2069743524563932E-2</v>
      </c>
      <c r="L95" s="6">
        <f t="shared" si="61"/>
        <v>9.6307872191978561E-2</v>
      </c>
      <c r="N95" s="6">
        <f t="shared" si="62"/>
        <v>5.4533656342732995E-2</v>
      </c>
      <c r="O95" s="6">
        <f t="shared" si="62"/>
        <v>0.15196381575225959</v>
      </c>
      <c r="P95" s="6">
        <f t="shared" si="62"/>
        <v>-9.4920575595567103E-2</v>
      </c>
      <c r="Q95" s="6">
        <f t="shared" si="62"/>
        <v>8.6832766665426941E-2</v>
      </c>
      <c r="R95" s="6">
        <f t="shared" si="62"/>
        <v>8.16807711716101E-2</v>
      </c>
      <c r="T95" s="6">
        <f t="shared" si="63"/>
        <v>0.10332781053614526</v>
      </c>
      <c r="U95" s="6">
        <f t="shared" si="63"/>
        <v>0.17189858525074753</v>
      </c>
      <c r="V95" s="6">
        <f t="shared" si="63"/>
        <v>-8.89945317201426E-2</v>
      </c>
      <c r="W95" s="6">
        <f t="shared" si="63"/>
        <v>3.6494150456560792E-3</v>
      </c>
      <c r="X95" s="6">
        <f t="shared" si="63"/>
        <v>6.5113321134180779E-2</v>
      </c>
    </row>
    <row r="96" spans="1:24" x14ac:dyDescent="0.2">
      <c r="A96">
        <v>2023</v>
      </c>
      <c r="B96" s="6">
        <f t="shared" si="60"/>
        <v>-3.4640450485492469E-2</v>
      </c>
      <c r="C96" s="6">
        <f t="shared" si="60"/>
        <v>4.9272141320242602E-2</v>
      </c>
      <c r="D96" s="6">
        <f t="shared" si="60"/>
        <v>-5.4238700349708679E-2</v>
      </c>
      <c r="E96" s="6">
        <f t="shared" si="60"/>
        <v>-2.5356862854611473E-2</v>
      </c>
      <c r="F96" s="6">
        <f t="shared" si="60"/>
        <v>-1.3588826647058627E-2</v>
      </c>
      <c r="H96" s="6">
        <f t="shared" si="61"/>
        <v>-0.25014994864583862</v>
      </c>
      <c r="I96" s="6">
        <f t="shared" si="61"/>
        <v>2.5958200021617417E-2</v>
      </c>
      <c r="J96" s="6">
        <f t="shared" si="61"/>
        <v>-0.17980406155755491</v>
      </c>
      <c r="K96" s="6">
        <f t="shared" si="61"/>
        <v>9.4770731775905004E-2</v>
      </c>
      <c r="L96" s="6">
        <f t="shared" si="61"/>
        <v>-8.6400865752677358E-2</v>
      </c>
      <c r="N96" s="6">
        <f t="shared" si="62"/>
        <v>-0.17385921392038861</v>
      </c>
      <c r="O96" s="6">
        <f t="shared" si="62"/>
        <v>-0.10178188387402465</v>
      </c>
      <c r="P96" s="6">
        <f t="shared" si="62"/>
        <v>-3.2373708360178943E-2</v>
      </c>
      <c r="Q96" s="6">
        <f t="shared" si="62"/>
        <v>2.1277055505280584E-2</v>
      </c>
      <c r="R96" s="6">
        <f t="shared" si="62"/>
        <v>-8.5032666334879936E-2</v>
      </c>
      <c r="T96" s="6">
        <f t="shared" si="63"/>
        <v>-0.17805619322501409</v>
      </c>
      <c r="U96" s="6">
        <f t="shared" si="63"/>
        <v>-2.1655636264938827E-2</v>
      </c>
      <c r="V96" s="6">
        <f t="shared" si="63"/>
        <v>-0.11047445656526478</v>
      </c>
      <c r="W96" s="6">
        <f t="shared" si="63"/>
        <v>3.3573506791716889E-2</v>
      </c>
      <c r="X96" s="6">
        <f t="shared" si="63"/>
        <v>-6.6768397647663291E-2</v>
      </c>
    </row>
    <row r="97" spans="1:24" x14ac:dyDescent="0.2">
      <c r="A97">
        <v>2024</v>
      </c>
      <c r="B97" s="6">
        <f t="shared" si="60"/>
        <v>-0.23257737625644226</v>
      </c>
      <c r="C97" s="6">
        <f t="shared" si="60"/>
        <v>-0.16639060513020698</v>
      </c>
      <c r="D97" s="6">
        <f t="shared" si="60"/>
        <v>-7.0748064696578794E-2</v>
      </c>
      <c r="E97" s="6">
        <f t="shared" si="60"/>
        <v>3.320447282179706E-2</v>
      </c>
      <c r="F97" s="6">
        <f t="shared" si="60"/>
        <v>-0.10319683384342615</v>
      </c>
      <c r="H97" s="6">
        <f t="shared" si="61"/>
        <v>-0.45686950737865351</v>
      </c>
      <c r="I97" s="6">
        <f t="shared" si="61"/>
        <v>-8.7212891897264111E-2</v>
      </c>
      <c r="J97" s="6">
        <f t="shared" si="61"/>
        <v>-9.0019199825490559E-2</v>
      </c>
      <c r="K97" s="6">
        <f t="shared" si="61"/>
        <v>4.0444613855449285E-2</v>
      </c>
      <c r="L97" s="6">
        <f t="shared" si="61"/>
        <v>-0.16228574658523232</v>
      </c>
      <c r="N97" s="6">
        <f>+N72/N71-1</f>
        <v>-0.28738568937957332</v>
      </c>
      <c r="O97" s="6">
        <f>+O72/O71-1</f>
        <v>-0.13990885243597617</v>
      </c>
      <c r="P97" s="6">
        <f>+P72/P71-1</f>
        <v>-0.125213365180457</v>
      </c>
      <c r="Q97" s="6">
        <f>+Q72/Q71-1</f>
        <v>-2.2170925349918713E-2</v>
      </c>
      <c r="R97" s="6">
        <f>+R72/R71-1</f>
        <v>-0.14376426571820267</v>
      </c>
      <c r="T97" s="6">
        <f t="shared" si="63"/>
        <v>-0.34509193978380304</v>
      </c>
      <c r="U97" s="6">
        <f t="shared" si="63"/>
        <v>-0.12740215715514402</v>
      </c>
      <c r="V97" s="6">
        <f t="shared" si="63"/>
        <v>-9.2620891710754827E-2</v>
      </c>
      <c r="W97" s="6">
        <f t="shared" si="63"/>
        <v>1.9167488435150037E-2</v>
      </c>
      <c r="X97" s="6">
        <f t="shared" si="63"/>
        <v>-0.13988227923833418</v>
      </c>
    </row>
    <row r="98" spans="1:24" s="1" customFormat="1" ht="15" x14ac:dyDescent="0.25">
      <c r="A98" s="5">
        <v>2025</v>
      </c>
      <c r="B98" s="4">
        <f t="shared" si="60"/>
        <v>-0.18312782946547346</v>
      </c>
      <c r="C98" s="4">
        <f t="shared" si="60"/>
        <v>-0.16602658135288328</v>
      </c>
      <c r="D98" s="4">
        <f t="shared" si="60"/>
        <v>-0.12665990695417795</v>
      </c>
      <c r="E98" s="4">
        <f t="shared" si="60"/>
        <v>-2.5086472481836819E-2</v>
      </c>
      <c r="F98" s="4">
        <f t="shared" si="60"/>
        <v>-0.10765488198489781</v>
      </c>
      <c r="H98" s="4">
        <f t="shared" si="61"/>
        <v>-1.9320379109516228E-2</v>
      </c>
      <c r="I98" s="4">
        <f t="shared" si="61"/>
        <v>-0.10832405363917497</v>
      </c>
      <c r="J98" s="4">
        <f t="shared" si="61"/>
        <v>-1.6227614231869136E-2</v>
      </c>
      <c r="K98" s="4">
        <f t="shared" si="61"/>
        <v>-2.6993676337686345E-2</v>
      </c>
      <c r="L98" s="4">
        <f t="shared" si="61"/>
        <v>-4.6545312800072458E-2</v>
      </c>
      <c r="N98" s="4">
        <f t="shared" si="62"/>
        <v>-0.1485313845372721</v>
      </c>
      <c r="O98" s="4">
        <f t="shared" si="62"/>
        <v>-8.990890187698386E-2</v>
      </c>
      <c r="P98" s="4">
        <f t="shared" si="62"/>
        <v>-7.3454671945421213E-2</v>
      </c>
      <c r="Q98" s="4">
        <f t="shared" si="62"/>
        <v>3.8986354775827348E-3</v>
      </c>
      <c r="R98" s="4">
        <f t="shared" si="62"/>
        <v>-6.8995178356476394E-2</v>
      </c>
      <c r="T98" s="4">
        <f t="shared" si="63"/>
        <v>-0.11360812816156607</v>
      </c>
      <c r="U98" s="4">
        <f t="shared" si="63"/>
        <v>-0.11536605707560976</v>
      </c>
      <c r="V98" s="4">
        <f t="shared" si="63"/>
        <v>-6.4502573886279446E-2</v>
      </c>
      <c r="W98" s="4">
        <f t="shared" si="63"/>
        <v>-1.7373768398030842E-2</v>
      </c>
      <c r="X98" s="4">
        <f t="shared" si="63"/>
        <v>-7.1466346409250758E-2</v>
      </c>
    </row>
    <row r="99" spans="1:24" x14ac:dyDescent="0.2">
      <c r="A99" s="16">
        <v>2026</v>
      </c>
      <c r="B99" s="19">
        <f t="shared" si="60"/>
        <v>1.0180189683380414E-2</v>
      </c>
      <c r="C99" s="19">
        <f t="shared" si="60"/>
        <v>4.865255946204794E-4</v>
      </c>
      <c r="D99" s="19">
        <f t="shared" si="60"/>
        <v>8.5468775419672793E-2</v>
      </c>
      <c r="E99" s="19">
        <f t="shared" si="60"/>
        <v>-3.0004266082167552E-3</v>
      </c>
      <c r="F99" s="19">
        <f t="shared" si="60"/>
        <v>1.0470549459394629E-2</v>
      </c>
      <c r="H99" s="19">
        <f t="shared" si="61"/>
        <v>0.12579892758330913</v>
      </c>
      <c r="I99" s="19">
        <f t="shared" si="61"/>
        <v>5.5251957236579718E-2</v>
      </c>
      <c r="J99" s="19">
        <f t="shared" si="61"/>
        <v>9.9885306442576205E-2</v>
      </c>
      <c r="K99" s="19">
        <f t="shared" si="61"/>
        <v>4.9962505847216399E-2</v>
      </c>
      <c r="L99" s="19">
        <f t="shared" si="61"/>
        <v>7.3381777083660227E-2</v>
      </c>
      <c r="N99" s="19">
        <f t="shared" si="62"/>
        <v>4.1575353156138251E-2</v>
      </c>
      <c r="O99" s="19">
        <f t="shared" si="62"/>
        <v>-3.7175765494058988E-2</v>
      </c>
      <c r="P99" s="19">
        <f t="shared" si="62"/>
        <v>-4.6497853317404081E-2</v>
      </c>
      <c r="Q99" s="19">
        <f t="shared" si="62"/>
        <v>3.515625E-2</v>
      </c>
      <c r="R99" s="19">
        <f t="shared" si="62"/>
        <v>6.9026265291938227E-3</v>
      </c>
      <c r="T99" s="19">
        <f t="shared" si="63"/>
        <v>6.5522438149324236E-2</v>
      </c>
      <c r="U99" s="19">
        <f t="shared" si="63"/>
        <v>6.9648213298909578E-3</v>
      </c>
      <c r="V99" s="19">
        <f t="shared" si="63"/>
        <v>6.1697354483022604E-2</v>
      </c>
      <c r="W99" s="19">
        <f t="shared" si="63"/>
        <v>2.9428870552725472E-2</v>
      </c>
      <c r="X99" s="19">
        <f t="shared" si="63"/>
        <v>3.4517924812021317E-2</v>
      </c>
    </row>
    <row r="100" spans="1:24" x14ac:dyDescent="0.2">
      <c r="A100" s="16">
        <v>2027</v>
      </c>
      <c r="B100" s="19">
        <f t="shared" ref="B100:F100" si="64">+B75/B74-1</f>
        <v>4.3463339115828559E-2</v>
      </c>
      <c r="C100" s="19">
        <f t="shared" si="64"/>
        <v>-3.9545333174947683E-2</v>
      </c>
      <c r="D100" s="19">
        <f t="shared" si="64"/>
        <v>0.1312721360441591</v>
      </c>
      <c r="E100" s="19">
        <f t="shared" si="64"/>
        <v>-9.1382636759416158E-3</v>
      </c>
      <c r="F100" s="19">
        <f t="shared" si="64"/>
        <v>1.2539180035183284E-2</v>
      </c>
      <c r="H100" s="19">
        <f t="shared" ref="H100:L100" si="65">+H75/H74-1</f>
        <v>4.2633568356413187E-2</v>
      </c>
      <c r="I100" s="19">
        <f t="shared" si="65"/>
        <v>-0.17613663252775869</v>
      </c>
      <c r="J100" s="19">
        <f t="shared" si="65"/>
        <v>-7.5873074939162399E-2</v>
      </c>
      <c r="K100" s="19">
        <f t="shared" si="65"/>
        <v>1.8014191205691477E-2</v>
      </c>
      <c r="L100" s="19">
        <f t="shared" si="65"/>
        <v>-3.7691164459979554E-2</v>
      </c>
      <c r="N100" s="19">
        <f t="shared" ref="N100:R100" si="66">+N75/N74-1</f>
        <v>2.9181876333244761E-2</v>
      </c>
      <c r="O100" s="19">
        <f t="shared" si="66"/>
        <v>-5.5790878322351856E-2</v>
      </c>
      <c r="P100" s="19">
        <f t="shared" si="66"/>
        <v>-8.0983668923218177E-2</v>
      </c>
      <c r="Q100" s="19">
        <f t="shared" si="66"/>
        <v>-1.9569471624266699E-3</v>
      </c>
      <c r="R100" s="19">
        <f t="shared" si="66"/>
        <v>-1.7379751010557665E-2</v>
      </c>
      <c r="T100" s="19">
        <f t="shared" ref="T100:X100" si="67">+T75/T74-1</f>
        <v>3.8620504949500312E-2</v>
      </c>
      <c r="U100" s="19">
        <f t="shared" si="67"/>
        <v>-0.10060444976777261</v>
      </c>
      <c r="V100" s="19">
        <f t="shared" si="67"/>
        <v>-1.4491090772515092E-2</v>
      </c>
      <c r="W100" s="19">
        <f t="shared" si="67"/>
        <v>4.0148530369319424E-3</v>
      </c>
      <c r="X100" s="19">
        <f t="shared" si="67"/>
        <v>-1.7663515777005867E-2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20</v>
      </c>
    </row>
    <row r="103" spans="1:24" x14ac:dyDescent="0.2">
      <c r="A103" s="23" t="str">
        <f>+'1.1'!A103</f>
        <v>2025-2027</v>
      </c>
      <c r="B103" s="24">
        <f>+(B75/B73)^(1/2)-1</f>
        <v>2.6686901560393661E-2</v>
      </c>
      <c r="C103" s="24">
        <f t="shared" ref="C103:X103" si="68">+(C75/C73)^(1/2)-1</f>
        <v>-1.9733733823847466E-2</v>
      </c>
      <c r="D103" s="24">
        <f t="shared" si="68"/>
        <v>0.10813382773844182</v>
      </c>
      <c r="E103" s="24">
        <f t="shared" si="68"/>
        <v>-6.0740830397227885E-3</v>
      </c>
      <c r="F103" s="24">
        <f t="shared" si="68"/>
        <v>1.1504335927096543E-2</v>
      </c>
      <c r="G103" s="20"/>
      <c r="H103" s="24">
        <f t="shared" si="68"/>
        <v>8.3418549369544959E-2</v>
      </c>
      <c r="I103" s="24">
        <f t="shared" si="68"/>
        <v>-6.759266893669158E-2</v>
      </c>
      <c r="J103" s="24">
        <f t="shared" si="68"/>
        <v>8.1833296391955468E-3</v>
      </c>
      <c r="K103" s="24">
        <f t="shared" si="68"/>
        <v>3.3864948233740533E-2</v>
      </c>
      <c r="L103" s="24">
        <f t="shared" si="68"/>
        <v>1.6329064818700889E-2</v>
      </c>
      <c r="M103" s="20"/>
      <c r="N103" s="24">
        <f t="shared" si="68"/>
        <v>3.5360070846706337E-2</v>
      </c>
      <c r="O103" s="24">
        <f t="shared" si="68"/>
        <v>-4.6528749886600718E-2</v>
      </c>
      <c r="P103" s="24">
        <f t="shared" si="68"/>
        <v>-6.3899554258158298E-2</v>
      </c>
      <c r="Q103" s="24">
        <f t="shared" si="68"/>
        <v>1.6430274988842752E-2</v>
      </c>
      <c r="R103" s="24">
        <f t="shared" si="68"/>
        <v>-5.3126573700458257E-3</v>
      </c>
      <c r="S103" s="20"/>
      <c r="T103" s="24">
        <f t="shared" si="68"/>
        <v>5.1985481242813547E-2</v>
      </c>
      <c r="U103" s="24">
        <f t="shared" si="68"/>
        <v>-4.8338463767451767E-2</v>
      </c>
      <c r="V103" s="24">
        <f t="shared" si="68"/>
        <v>2.289403251083133E-2</v>
      </c>
      <c r="W103" s="24">
        <f t="shared" si="68"/>
        <v>1.664245247774776E-2</v>
      </c>
      <c r="X103" s="24">
        <f t="shared" si="68"/>
        <v>8.0896295099504023E-3</v>
      </c>
    </row>
    <row r="105" spans="1:24" x14ac:dyDescent="0.2">
      <c r="N105" s="3"/>
      <c r="T105" s="3"/>
    </row>
    <row r="106" spans="1:24" x14ac:dyDescent="0.2">
      <c r="N106" s="3"/>
      <c r="T106" s="3"/>
    </row>
    <row r="107" spans="1:24" x14ac:dyDescent="0.2">
      <c r="D107" s="11"/>
      <c r="N107" s="3"/>
      <c r="T107" s="3"/>
    </row>
    <row r="108" spans="1:24" x14ac:dyDescent="0.2">
      <c r="D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7588-13A7-4AA1-B497-15758B49CC17}">
  <dimension ref="A1:T79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</cols>
  <sheetData>
    <row r="1" spans="1:18" ht="23.25" x14ac:dyDescent="0.35">
      <c r="B1" s="37" t="s">
        <v>85</v>
      </c>
    </row>
    <row r="2" spans="1:18" x14ac:dyDescent="0.2">
      <c r="B2" t="s">
        <v>0</v>
      </c>
      <c r="C2" s="2">
        <f>+'1.2'!C2</f>
        <v>46100</v>
      </c>
    </row>
    <row r="4" spans="1:18" ht="15" x14ac:dyDescent="0.25">
      <c r="A4" s="13"/>
      <c r="B4" s="34" t="s">
        <v>1</v>
      </c>
      <c r="H4" s="1"/>
      <c r="I4" s="40"/>
      <c r="J4" s="35"/>
      <c r="N4" s="1"/>
      <c r="O4" s="40"/>
      <c r="P4" s="35"/>
    </row>
    <row r="5" spans="1:18" ht="18" x14ac:dyDescent="0.25">
      <c r="B5" s="60" t="s">
        <v>4</v>
      </c>
      <c r="C5" s="60"/>
      <c r="D5" s="60"/>
      <c r="E5" s="60"/>
      <c r="F5" s="60"/>
      <c r="H5" s="60" t="s">
        <v>5</v>
      </c>
      <c r="I5" s="60"/>
      <c r="J5" s="60"/>
      <c r="K5" s="60"/>
      <c r="L5" s="60"/>
      <c r="N5" s="60" t="s">
        <v>6</v>
      </c>
      <c r="O5" s="60"/>
      <c r="P5" s="60"/>
      <c r="Q5" s="60"/>
      <c r="R5" s="60"/>
    </row>
    <row r="7" spans="1:18" s="8" customFormat="1" ht="20.25" customHeight="1" x14ac:dyDescent="0.2"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H7" s="27" t="s">
        <v>8</v>
      </c>
      <c r="I7" s="27" t="s">
        <v>9</v>
      </c>
      <c r="J7" s="27" t="s">
        <v>10</v>
      </c>
      <c r="K7" s="27" t="s">
        <v>11</v>
      </c>
      <c r="L7" s="27" t="s">
        <v>12</v>
      </c>
      <c r="N7" s="27" t="s">
        <v>8</v>
      </c>
      <c r="O7" s="27" t="s">
        <v>9</v>
      </c>
      <c r="P7" s="27" t="s">
        <v>10</v>
      </c>
      <c r="Q7" s="27" t="s">
        <v>11</v>
      </c>
      <c r="R7" s="27" t="s">
        <v>12</v>
      </c>
    </row>
    <row r="8" spans="1:18" x14ac:dyDescent="0.2">
      <c r="A8">
        <v>2008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N8" s="41">
        <v>-6.863147070006903E-3</v>
      </c>
      <c r="O8" s="41">
        <v>-2.2872857889964848E-2</v>
      </c>
      <c r="P8" s="41">
        <v>1.5682246460000826E-2</v>
      </c>
      <c r="Q8" s="41">
        <v>0</v>
      </c>
      <c r="R8" s="41">
        <v>-1.4053758499954938E-2</v>
      </c>
    </row>
    <row r="9" spans="1:18" x14ac:dyDescent="0.2">
      <c r="A9">
        <v>2009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N9" s="41">
        <v>8.475794519995361E-3</v>
      </c>
      <c r="O9" s="41">
        <v>5.2746859500274468E-3</v>
      </c>
      <c r="P9" s="41">
        <v>9.6140381000004993E-3</v>
      </c>
      <c r="Q9" s="41">
        <v>0</v>
      </c>
      <c r="R9" s="41">
        <v>2.3364518570019754E-2</v>
      </c>
    </row>
    <row r="10" spans="1:18" x14ac:dyDescent="0.2">
      <c r="A10">
        <v>2010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N10" s="41">
        <v>4.3546915000014508E-3</v>
      </c>
      <c r="O10" s="41">
        <v>4.7458535569994353E-2</v>
      </c>
      <c r="P10" s="41">
        <v>4.381202489994962E-3</v>
      </c>
      <c r="Q10" s="41">
        <v>0</v>
      </c>
      <c r="R10" s="41">
        <v>5.6194429559994319E-2</v>
      </c>
    </row>
    <row r="11" spans="1:18" x14ac:dyDescent="0.2">
      <c r="A11">
        <v>2011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N11" s="41">
        <v>-6.5675096000816779E-4</v>
      </c>
      <c r="O11" s="41">
        <v>3.2368255530002443E-2</v>
      </c>
      <c r="P11" s="41">
        <v>4.846854120000188E-3</v>
      </c>
      <c r="Q11" s="41">
        <v>0</v>
      </c>
      <c r="R11" s="41">
        <v>3.6558358690001569E-2</v>
      </c>
    </row>
    <row r="12" spans="1:18" x14ac:dyDescent="0.2">
      <c r="A12">
        <v>2012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N12" s="41">
        <v>-9.0373863000081656E-4</v>
      </c>
      <c r="O12" s="41">
        <v>-0.38660943898999989</v>
      </c>
      <c r="P12" s="41">
        <v>0.44652175482000089</v>
      </c>
      <c r="Q12" s="41">
        <v>0</v>
      </c>
      <c r="R12" s="41">
        <v>5.9008577200017953E-2</v>
      </c>
    </row>
    <row r="13" spans="1:18" x14ac:dyDescent="0.2">
      <c r="A13">
        <v>2013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N13" s="41">
        <v>-1.1079517219993562E-2</v>
      </c>
      <c r="O13" s="41">
        <v>-0.31799293309998689</v>
      </c>
      <c r="P13" s="41">
        <v>0.37297831954999339</v>
      </c>
      <c r="Q13" s="41">
        <v>0</v>
      </c>
      <c r="R13" s="41">
        <v>4.3905869230002281E-2</v>
      </c>
    </row>
    <row r="14" spans="1:18" x14ac:dyDescent="0.2">
      <c r="A14">
        <v>2014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N14" s="41">
        <v>1.3888878599992438E-3</v>
      </c>
      <c r="O14" s="41">
        <v>0.46526900701999097</v>
      </c>
      <c r="P14" s="41">
        <v>-0.21319548852999759</v>
      </c>
      <c r="Q14" s="41">
        <v>0</v>
      </c>
      <c r="R14" s="41">
        <v>0.25346240634999617</v>
      </c>
    </row>
    <row r="15" spans="1:18" x14ac:dyDescent="0.2">
      <c r="A15">
        <v>2015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N15" s="41">
        <v>-1.2051899886955653E-6</v>
      </c>
      <c r="O15" s="41">
        <v>8.5147772810017841E-2</v>
      </c>
      <c r="P15" s="41">
        <v>-2.0180313130005345E-2</v>
      </c>
      <c r="Q15" s="41">
        <v>0</v>
      </c>
      <c r="R15" s="41">
        <v>6.4966254490059328E-2</v>
      </c>
    </row>
    <row r="16" spans="1:18" x14ac:dyDescent="0.2">
      <c r="A16">
        <v>2016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N16" s="41">
        <v>3.0771844600110398E-3</v>
      </c>
      <c r="O16" s="41">
        <v>2.6513033249997875E-2</v>
      </c>
      <c r="P16" s="41">
        <v>1.2829436100005864E-3</v>
      </c>
      <c r="Q16" s="41">
        <v>0</v>
      </c>
      <c r="R16" s="41">
        <v>3.0873161320016607E-2</v>
      </c>
    </row>
    <row r="17" spans="1:20" x14ac:dyDescent="0.2">
      <c r="A17">
        <v>2017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N17" s="41">
        <v>-9.1997947500033206E-3</v>
      </c>
      <c r="O17" s="41">
        <v>0.10259343547001976</v>
      </c>
      <c r="P17" s="41">
        <v>-2.0350530889999163E-2</v>
      </c>
      <c r="Q17" s="41">
        <v>0</v>
      </c>
      <c r="R17" s="41">
        <v>7.3043109829995956E-2</v>
      </c>
    </row>
    <row r="18" spans="1:20" x14ac:dyDescent="0.2">
      <c r="A18">
        <v>2018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N18" s="41">
        <v>1.3796105300031059E-2</v>
      </c>
      <c r="O18" s="41">
        <v>0.17649069806999051</v>
      </c>
      <c r="P18" s="41">
        <v>-9.1851592489998524E-2</v>
      </c>
      <c r="Q18" s="41">
        <v>0</v>
      </c>
      <c r="R18" s="41">
        <v>9.8435210880040813E-2</v>
      </c>
    </row>
    <row r="19" spans="1:20" x14ac:dyDescent="0.2">
      <c r="A19">
        <v>2019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N19" s="41">
        <v>8.6912102899979971E-2</v>
      </c>
      <c r="O19" s="41">
        <v>0.33880553052997442</v>
      </c>
      <c r="P19" s="41">
        <v>-3.0825946449999364E-2</v>
      </c>
      <c r="Q19" s="41">
        <v>0</v>
      </c>
      <c r="R19" s="41">
        <v>0.39489168697994614</v>
      </c>
    </row>
    <row r="20" spans="1:20" x14ac:dyDescent="0.2">
      <c r="A20">
        <v>2020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11"/>
      <c r="N20" s="41">
        <v>7.4274241999908952E-2</v>
      </c>
      <c r="O20" s="41">
        <v>0.1767661091200381</v>
      </c>
      <c r="P20" s="41">
        <v>0.19210216550999526</v>
      </c>
      <c r="Q20" s="41">
        <v>0</v>
      </c>
      <c r="R20" s="41">
        <v>0.44314251662993343</v>
      </c>
    </row>
    <row r="21" spans="1:20" x14ac:dyDescent="0.2">
      <c r="A21">
        <v>2021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N21" s="41">
        <v>0.13829349236002741</v>
      </c>
      <c r="O21" s="41">
        <v>0.22022728269999448</v>
      </c>
      <c r="P21" s="41">
        <v>0.1970112135799944</v>
      </c>
      <c r="Q21" s="41">
        <v>0</v>
      </c>
      <c r="R21" s="41">
        <v>0.55553198864001274</v>
      </c>
    </row>
    <row r="22" spans="1:20" x14ac:dyDescent="0.2">
      <c r="A22">
        <v>2022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N22" s="41">
        <v>0.4301911370199889</v>
      </c>
      <c r="O22" s="41">
        <v>0.3520213242900212</v>
      </c>
      <c r="P22" s="41">
        <v>0.12527570304999891</v>
      </c>
      <c r="Q22" s="41">
        <v>0</v>
      </c>
      <c r="R22" s="41">
        <v>0.90748816436007473</v>
      </c>
    </row>
    <row r="23" spans="1:20" x14ac:dyDescent="0.2">
      <c r="A23">
        <v>2023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H23" s="41">
        <v>-0.47618474651001463</v>
      </c>
      <c r="I23" s="41">
        <v>0.55472813336999138</v>
      </c>
      <c r="J23" s="41">
        <v>0.20403264671999466</v>
      </c>
      <c r="K23" s="41">
        <v>0</v>
      </c>
      <c r="L23" s="41">
        <v>0.28257603357997141</v>
      </c>
      <c r="N23" s="41">
        <v>0.55316208373998421</v>
      </c>
      <c r="O23" s="41">
        <v>1.1142526615199984</v>
      </c>
      <c r="P23" s="41">
        <v>0.46607229645000103</v>
      </c>
      <c r="Q23" s="41">
        <v>0</v>
      </c>
      <c r="R23" s="41">
        <v>2.1334870417099694</v>
      </c>
    </row>
    <row r="24" spans="1:20" x14ac:dyDescent="0.2">
      <c r="A24">
        <v>2024</v>
      </c>
      <c r="B24" s="41">
        <v>0</v>
      </c>
      <c r="C24" s="41">
        <v>0</v>
      </c>
      <c r="D24" s="41">
        <v>0</v>
      </c>
      <c r="E24" s="41">
        <v>-0.45271664688156932</v>
      </c>
      <c r="F24" s="41">
        <v>-0.45271664688158353</v>
      </c>
      <c r="H24" s="41">
        <v>0.36214104004000092</v>
      </c>
      <c r="I24" s="41">
        <v>2.435713740779903</v>
      </c>
      <c r="J24" s="41">
        <v>0.50789953828000733</v>
      </c>
      <c r="K24" s="41">
        <v>-2.0000000000010232E-2</v>
      </c>
      <c r="L24" s="41">
        <v>3.2857543190998513</v>
      </c>
      <c r="N24" s="41">
        <v>-0.48416979238995594</v>
      </c>
      <c r="O24" s="41">
        <v>-0.30211254536006038</v>
      </c>
      <c r="P24" s="41">
        <v>0.32454592725999909</v>
      </c>
      <c r="Q24" s="41">
        <v>0</v>
      </c>
      <c r="R24" s="41">
        <v>-0.4617364104900048</v>
      </c>
    </row>
    <row r="25" spans="1:20" s="1" customFormat="1" ht="15" x14ac:dyDescent="0.25">
      <c r="A25" s="10">
        <v>2025</v>
      </c>
      <c r="B25" s="42">
        <v>-0.27336181961999273</v>
      </c>
      <c r="C25" s="42">
        <v>-0.24628561689000605</v>
      </c>
      <c r="D25" s="42">
        <v>9.446384418999898E-2</v>
      </c>
      <c r="E25" s="42">
        <v>-0.2573473278931715</v>
      </c>
      <c r="F25" s="42">
        <v>-0.68253092021316775</v>
      </c>
      <c r="H25" s="42">
        <v>-0.20936466284003075</v>
      </c>
      <c r="I25" s="42">
        <v>7.5850644705998036</v>
      </c>
      <c r="J25" s="42">
        <v>1.8140286160699972</v>
      </c>
      <c r="K25" s="42">
        <v>-3.3623462239999924</v>
      </c>
      <c r="L25" s="42">
        <v>5.8273821998297421</v>
      </c>
      <c r="M25" s="39"/>
      <c r="N25" s="42">
        <v>-3.1104090176700296</v>
      </c>
      <c r="O25" s="42">
        <v>-3.1353099760099639</v>
      </c>
      <c r="P25" s="42">
        <v>-0.31073586059999414</v>
      </c>
      <c r="Q25" s="42">
        <v>-3.4790642443160635</v>
      </c>
      <c r="R25" s="42">
        <v>-10.035519098596069</v>
      </c>
    </row>
    <row r="26" spans="1:20" ht="15" x14ac:dyDescent="0.25">
      <c r="A26" s="16">
        <v>2026</v>
      </c>
      <c r="B26" s="43">
        <v>-2.8613782191899233</v>
      </c>
      <c r="C26" s="43">
        <v>-1.4539324723200338</v>
      </c>
      <c r="D26" s="43">
        <v>0.20765223398999666</v>
      </c>
      <c r="E26" s="43">
        <v>-3.1506299698383913</v>
      </c>
      <c r="F26" s="43">
        <v>-7.2582884273583659</v>
      </c>
      <c r="G26" s="1"/>
      <c r="H26" s="43">
        <v>-6.1254944613800149</v>
      </c>
      <c r="I26" s="43">
        <v>16.696286555150039</v>
      </c>
      <c r="J26" s="43">
        <v>6.3784461350699218</v>
      </c>
      <c r="K26" s="43">
        <v>-0.80104855093247807</v>
      </c>
      <c r="L26" s="43">
        <v>16.148189677907453</v>
      </c>
      <c r="M26" s="1"/>
      <c r="N26" s="43">
        <v>-3.7037152733499994</v>
      </c>
      <c r="O26" s="43">
        <v>1.1338287318599427</v>
      </c>
      <c r="P26" s="43">
        <v>0.34693294551001053</v>
      </c>
      <c r="Q26" s="43">
        <v>-3.6878080989750259</v>
      </c>
      <c r="R26" s="43">
        <v>-5.9107616949550561</v>
      </c>
      <c r="S26" s="1"/>
      <c r="T26" s="1"/>
    </row>
    <row r="27" spans="1:20" ht="15" x14ac:dyDescent="0.25">
      <c r="A27" s="16">
        <v>2027</v>
      </c>
      <c r="B27" s="43">
        <v>-3.8970321209499375</v>
      </c>
      <c r="C27" s="43">
        <v>-1.320260868500057</v>
      </c>
      <c r="D27" s="43">
        <v>-0.30320288898007419</v>
      </c>
      <c r="E27" s="43">
        <v>-4.5750799406140032</v>
      </c>
      <c r="F27" s="43">
        <v>-10.095575819044086</v>
      </c>
      <c r="G27" s="1"/>
      <c r="H27" s="43">
        <v>-14.402402958419955</v>
      </c>
      <c r="I27" s="43">
        <v>6.3060109418098449</v>
      </c>
      <c r="J27" s="43">
        <v>3.8474904209099563</v>
      </c>
      <c r="K27" s="43">
        <v>1.6341387274925125</v>
      </c>
      <c r="L27" s="43">
        <v>-2.6147628682076629</v>
      </c>
      <c r="M27" s="1"/>
      <c r="N27" s="43">
        <v>-4.5575686850700308</v>
      </c>
      <c r="O27" s="43">
        <v>-0.51935587783999893</v>
      </c>
      <c r="P27" s="43">
        <v>-0.28950146917002151</v>
      </c>
      <c r="Q27" s="43">
        <v>-0.14751232395903457</v>
      </c>
      <c r="R27" s="43">
        <v>-5.5139383560390911</v>
      </c>
      <c r="S27" s="1"/>
      <c r="T27" s="1"/>
    </row>
    <row r="30" spans="1:20" x14ac:dyDescent="0.2">
      <c r="N30" s="3"/>
    </row>
    <row r="31" spans="1:20" x14ac:dyDescent="0.2">
      <c r="N31" s="3"/>
    </row>
    <row r="32" spans="1:20" x14ac:dyDescent="0.2">
      <c r="D32" s="11"/>
      <c r="N32" s="3"/>
    </row>
    <row r="33" spans="2:5" x14ac:dyDescent="0.2">
      <c r="D33" s="11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C39" s="11"/>
    </row>
    <row r="40" spans="2:5" x14ac:dyDescent="0.2">
      <c r="C40" s="11"/>
    </row>
    <row r="41" spans="2:5" x14ac:dyDescent="0.2">
      <c r="C41" s="11"/>
    </row>
    <row r="42" spans="2:5" x14ac:dyDescent="0.2">
      <c r="C42" s="11"/>
    </row>
    <row r="43" spans="2:5" x14ac:dyDescent="0.2">
      <c r="C43" s="11"/>
    </row>
    <row r="44" spans="2:5" x14ac:dyDescent="0.2">
      <c r="C44" s="11"/>
    </row>
    <row r="45" spans="2:5" x14ac:dyDescent="0.2">
      <c r="C45" s="11"/>
    </row>
    <row r="46" spans="2:5" x14ac:dyDescent="0.2">
      <c r="C46" s="11"/>
    </row>
    <row r="47" spans="2:5" x14ac:dyDescent="0.2">
      <c r="C47" s="11"/>
    </row>
    <row r="48" spans="2:5" x14ac:dyDescent="0.2">
      <c r="C48" s="11"/>
    </row>
    <row r="49" spans="3:3" x14ac:dyDescent="0.2">
      <c r="C49" s="11"/>
    </row>
    <row r="50" spans="3:3" x14ac:dyDescent="0.2">
      <c r="C50" s="11"/>
    </row>
    <row r="51" spans="3:3" x14ac:dyDescent="0.2">
      <c r="C51" s="11"/>
    </row>
    <row r="52" spans="3:3" x14ac:dyDescent="0.2">
      <c r="C52" s="11"/>
    </row>
    <row r="53" spans="3:3" x14ac:dyDescent="0.2">
      <c r="C53" s="11"/>
    </row>
    <row r="54" spans="3:3" x14ac:dyDescent="0.2">
      <c r="C54" s="11"/>
    </row>
    <row r="55" spans="3:3" x14ac:dyDescent="0.2">
      <c r="C55" s="11"/>
    </row>
    <row r="56" spans="3:3" x14ac:dyDescent="0.2">
      <c r="C56" s="11"/>
    </row>
    <row r="57" spans="3:3" x14ac:dyDescent="0.2">
      <c r="C57" s="11"/>
    </row>
    <row r="58" spans="3:3" x14ac:dyDescent="0.2">
      <c r="C58" s="11"/>
    </row>
    <row r="59" spans="3:3" x14ac:dyDescent="0.2">
      <c r="C59" s="11"/>
    </row>
    <row r="60" spans="3:3" x14ac:dyDescent="0.2">
      <c r="C60" s="11"/>
    </row>
    <row r="61" spans="3:3" x14ac:dyDescent="0.2">
      <c r="C61" s="11"/>
    </row>
    <row r="62" spans="3:3" x14ac:dyDescent="0.2">
      <c r="C62" s="11"/>
    </row>
    <row r="63" spans="3:3" x14ac:dyDescent="0.2">
      <c r="C63" s="11"/>
    </row>
    <row r="64" spans="3:3" x14ac:dyDescent="0.2">
      <c r="C64" s="11"/>
    </row>
    <row r="65" spans="3:3" x14ac:dyDescent="0.2">
      <c r="C65" s="11"/>
    </row>
    <row r="66" spans="3:3" x14ac:dyDescent="0.2">
      <c r="C66" s="11"/>
    </row>
    <row r="67" spans="3:3" x14ac:dyDescent="0.2">
      <c r="C67" s="11"/>
    </row>
    <row r="68" spans="3:3" x14ac:dyDescent="0.2">
      <c r="C68" s="11"/>
    </row>
    <row r="69" spans="3:3" x14ac:dyDescent="0.2">
      <c r="C69" s="11"/>
    </row>
    <row r="70" spans="3:3" x14ac:dyDescent="0.2">
      <c r="C70" s="11"/>
    </row>
    <row r="71" spans="3:3" x14ac:dyDescent="0.2">
      <c r="C71" s="11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</sheetData>
  <mergeCells count="3">
    <mergeCell ref="B5:F5"/>
    <mergeCell ref="H5:L5"/>
    <mergeCell ref="N5: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522-1C96-44E9-971C-EC074939753E}">
  <dimension ref="A1:AD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  <col min="27" max="30" width="20.625" customWidth="1"/>
  </cols>
  <sheetData>
    <row r="1" spans="2:10" ht="23.25" x14ac:dyDescent="0.35">
      <c r="B1" s="37" t="s">
        <v>59</v>
      </c>
    </row>
    <row r="2" spans="2:10" x14ac:dyDescent="0.2">
      <c r="B2" t="s">
        <v>0</v>
      </c>
      <c r="C2" s="2">
        <f>+LastUpdate</f>
        <v>46100</v>
      </c>
    </row>
    <row r="4" spans="2:10" ht="15" x14ac:dyDescent="0.25">
      <c r="B4" s="34" t="s">
        <v>66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30" ht="18" x14ac:dyDescent="0.25">
      <c r="B28" s="60" t="s">
        <v>21</v>
      </c>
      <c r="C28" s="60"/>
      <c r="D28" s="60"/>
      <c r="E28" s="60"/>
      <c r="G28" s="60" t="s">
        <v>22</v>
      </c>
      <c r="H28" s="60"/>
      <c r="I28" s="60"/>
      <c r="J28" s="60"/>
      <c r="L28" s="60" t="s">
        <v>23</v>
      </c>
      <c r="M28" s="60"/>
      <c r="N28" s="60"/>
      <c r="O28" s="60"/>
      <c r="Q28" s="60" t="s">
        <v>24</v>
      </c>
      <c r="R28" s="60"/>
      <c r="S28" s="60"/>
      <c r="T28" s="60"/>
      <c r="V28" s="60" t="s">
        <v>25</v>
      </c>
      <c r="W28" s="60"/>
      <c r="X28" s="60"/>
      <c r="Y28" s="60"/>
      <c r="AA28" s="60" t="s">
        <v>26</v>
      </c>
      <c r="AB28" s="60"/>
      <c r="AC28" s="60"/>
      <c r="AD28" s="60"/>
    </row>
    <row r="29" spans="1:30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  <c r="AA29" s="28"/>
      <c r="AB29" s="28"/>
      <c r="AC29" s="28"/>
      <c r="AD29" s="28"/>
    </row>
    <row r="30" spans="1:30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  <c r="AA30" s="26" t="s">
        <v>8</v>
      </c>
      <c r="AB30" s="26" t="s">
        <v>9</v>
      </c>
      <c r="AC30" s="26" t="s">
        <v>10</v>
      </c>
      <c r="AD30" s="26" t="s">
        <v>27</v>
      </c>
    </row>
    <row r="31" spans="1:30" x14ac:dyDescent="0.2">
      <c r="A31">
        <v>2008</v>
      </c>
      <c r="B31" s="33">
        <v>8.4984364666999994</v>
      </c>
      <c r="C31" s="33">
        <v>5.7201685543600025</v>
      </c>
      <c r="D31" s="33">
        <v>3.3275488888200018</v>
      </c>
      <c r="E31" s="32">
        <v>17.546153909880005</v>
      </c>
      <c r="G31" s="33">
        <v>16.703944825210002</v>
      </c>
      <c r="H31" s="33">
        <v>14.912603750580008</v>
      </c>
      <c r="I31" s="33">
        <v>5.9648617991099977</v>
      </c>
      <c r="J31" s="32">
        <v>37.58141037490001</v>
      </c>
      <c r="L31" s="33">
        <v>10.03755755063</v>
      </c>
      <c r="M31" s="33">
        <v>13.904335959340003</v>
      </c>
      <c r="N31" s="33">
        <v>3.6984005646600004</v>
      </c>
      <c r="O31" s="32">
        <v>27.640294074630003</v>
      </c>
      <c r="Q31" s="33">
        <v>7.0551638929099996</v>
      </c>
      <c r="R31" s="33">
        <v>7.8705651497699964</v>
      </c>
      <c r="S31" s="33">
        <v>3.5634259129499988</v>
      </c>
      <c r="T31" s="32">
        <v>18.489154955629996</v>
      </c>
      <c r="V31" s="33">
        <v>3.6003919869499996</v>
      </c>
      <c r="W31" s="33">
        <v>4.4055470140199997</v>
      </c>
      <c r="X31" s="33">
        <v>2.7100229285099999</v>
      </c>
      <c r="Y31" s="32">
        <v>10.715961929479999</v>
      </c>
      <c r="AA31" s="33">
        <v>3.5259865830100003</v>
      </c>
      <c r="AB31" s="33">
        <v>2.4570311052700005</v>
      </c>
      <c r="AC31" s="33">
        <v>1.7324020548599997</v>
      </c>
      <c r="AD31" s="32">
        <v>7.71541974314</v>
      </c>
    </row>
    <row r="32" spans="1:30" x14ac:dyDescent="0.2">
      <c r="A32">
        <v>2009</v>
      </c>
      <c r="B32" s="33">
        <v>6.8978509640499972</v>
      </c>
      <c r="C32" s="33">
        <v>5.0165467574200013</v>
      </c>
      <c r="D32" s="33">
        <v>3.0373280072900006</v>
      </c>
      <c r="E32" s="32">
        <v>14.95172572876</v>
      </c>
      <c r="G32" s="33">
        <v>12.044392947440002</v>
      </c>
      <c r="H32" s="33">
        <v>17.613836135379994</v>
      </c>
      <c r="I32" s="33">
        <v>6.550658237220004</v>
      </c>
      <c r="J32" s="32">
        <v>36.208887320039999</v>
      </c>
      <c r="L32" s="33">
        <v>7.6821925978099994</v>
      </c>
      <c r="M32" s="33">
        <v>14.38909744841</v>
      </c>
      <c r="N32" s="33">
        <v>4.4702511845299995</v>
      </c>
      <c r="O32" s="32">
        <v>26.541541230749999</v>
      </c>
      <c r="Q32" s="33">
        <v>5.3226983581899976</v>
      </c>
      <c r="R32" s="33">
        <v>8.3331893464800046</v>
      </c>
      <c r="S32" s="33">
        <v>3.4340017489699979</v>
      </c>
      <c r="T32" s="32">
        <v>17.089889453640001</v>
      </c>
      <c r="V32" s="33">
        <v>2.5319377843999997</v>
      </c>
      <c r="W32" s="33">
        <v>4.9646285554600009</v>
      </c>
      <c r="X32" s="33">
        <v>2.0487966514799996</v>
      </c>
      <c r="Y32" s="32">
        <v>9.5453629913400011</v>
      </c>
      <c r="AA32" s="33">
        <v>2.7518949491400009</v>
      </c>
      <c r="AB32" s="33">
        <v>3.2856870827900004</v>
      </c>
      <c r="AC32" s="33">
        <v>1.66804792022</v>
      </c>
      <c r="AD32" s="32">
        <v>7.7056299521500016</v>
      </c>
    </row>
    <row r="33" spans="1:30" x14ac:dyDescent="0.2">
      <c r="A33">
        <v>2010</v>
      </c>
      <c r="B33" s="33">
        <v>4.4027734475299996</v>
      </c>
      <c r="C33" s="33">
        <v>4.6452744339200001</v>
      </c>
      <c r="D33" s="33">
        <v>2.3322660281199998</v>
      </c>
      <c r="E33" s="32">
        <v>11.380313909569999</v>
      </c>
      <c r="G33" s="33">
        <v>8.5708492086300012</v>
      </c>
      <c r="H33" s="33">
        <v>15.062709131840014</v>
      </c>
      <c r="I33" s="33">
        <v>5.0971440755000001</v>
      </c>
      <c r="J33" s="32">
        <v>28.730702415970018</v>
      </c>
      <c r="L33" s="33">
        <v>7.1147133491300005</v>
      </c>
      <c r="M33" s="33">
        <v>12.855595527809999</v>
      </c>
      <c r="N33" s="33">
        <v>3.8188267129499995</v>
      </c>
      <c r="O33" s="32">
        <v>23.789135589889998</v>
      </c>
      <c r="Q33" s="33">
        <v>5.2910254061700002</v>
      </c>
      <c r="R33" s="33">
        <v>7.8380093838599976</v>
      </c>
      <c r="S33" s="33">
        <v>4.05476389815</v>
      </c>
      <c r="T33" s="32">
        <v>17.183798688179998</v>
      </c>
      <c r="V33" s="33">
        <v>2.0146739824000002</v>
      </c>
      <c r="W33" s="33">
        <v>4.4337535696999986</v>
      </c>
      <c r="X33" s="33">
        <v>2.0660790954899997</v>
      </c>
      <c r="Y33" s="32">
        <v>8.5145066475899984</v>
      </c>
      <c r="AA33" s="33">
        <v>2.0091148785100001</v>
      </c>
      <c r="AB33" s="33">
        <v>3.6392907011900015</v>
      </c>
      <c r="AC33" s="33">
        <v>1.6370771519699998</v>
      </c>
      <c r="AD33" s="32">
        <v>7.2854827316700019</v>
      </c>
    </row>
    <row r="34" spans="1:30" x14ac:dyDescent="0.2">
      <c r="A34">
        <v>2011</v>
      </c>
      <c r="B34" s="33">
        <v>8.3731501049699997</v>
      </c>
      <c r="C34" s="33">
        <v>6.3807435995499979</v>
      </c>
      <c r="D34" s="33">
        <v>2.6280101936199998</v>
      </c>
      <c r="E34" s="32">
        <v>17.381903898139996</v>
      </c>
      <c r="G34" s="33">
        <v>9.7491995643699987</v>
      </c>
      <c r="H34" s="33">
        <v>14.010543273689997</v>
      </c>
      <c r="I34" s="33">
        <v>4.6587894539300025</v>
      </c>
      <c r="J34" s="32">
        <v>28.418532291989997</v>
      </c>
      <c r="L34" s="33">
        <v>9.2588399090600024</v>
      </c>
      <c r="M34" s="33">
        <v>11.367484167609998</v>
      </c>
      <c r="N34" s="33">
        <v>4.2701646437300003</v>
      </c>
      <c r="O34" s="32">
        <v>24.896488720400001</v>
      </c>
      <c r="Q34" s="33">
        <v>7.1296826530799997</v>
      </c>
      <c r="R34" s="33">
        <v>7.1890997343300009</v>
      </c>
      <c r="S34" s="33">
        <v>4.6490529607899989</v>
      </c>
      <c r="T34" s="32">
        <v>18.967835348199998</v>
      </c>
      <c r="V34" s="33">
        <v>2.8506967360799997</v>
      </c>
      <c r="W34" s="33">
        <v>5.1325198069399995</v>
      </c>
      <c r="X34" s="33">
        <v>1.9567863874</v>
      </c>
      <c r="Y34" s="32">
        <v>9.9400029304199986</v>
      </c>
      <c r="AA34" s="33">
        <v>1.9258816238600005</v>
      </c>
      <c r="AB34" s="33">
        <v>3.5371942416900013</v>
      </c>
      <c r="AC34" s="33">
        <v>2.4029518640799994</v>
      </c>
      <c r="AD34" s="32">
        <v>7.8660277296300007</v>
      </c>
    </row>
    <row r="35" spans="1:30" x14ac:dyDescent="0.2">
      <c r="A35">
        <v>2012</v>
      </c>
      <c r="B35" s="33">
        <v>12.358705347350002</v>
      </c>
      <c r="C35" s="33">
        <v>7.4221713567600016</v>
      </c>
      <c r="D35" s="33">
        <v>2.7512787954200006</v>
      </c>
      <c r="E35" s="32">
        <v>22.532155499530003</v>
      </c>
      <c r="G35" s="33">
        <v>12.148826431589994</v>
      </c>
      <c r="H35" s="33">
        <v>14.487471798880003</v>
      </c>
      <c r="I35" s="33">
        <v>5.6657528642199981</v>
      </c>
      <c r="J35" s="32">
        <v>32.302051094689993</v>
      </c>
      <c r="L35" s="33">
        <v>12.13568931547</v>
      </c>
      <c r="M35" s="33">
        <v>12.674394797920002</v>
      </c>
      <c r="N35" s="33">
        <v>3.5138688636800004</v>
      </c>
      <c r="O35" s="32">
        <v>28.32395297707</v>
      </c>
      <c r="Q35" s="33">
        <v>7.3747116692200034</v>
      </c>
      <c r="R35" s="33">
        <v>7.7644608961599983</v>
      </c>
      <c r="S35" s="33">
        <v>3.3678354303300009</v>
      </c>
      <c r="T35" s="32">
        <v>18.507007995710001</v>
      </c>
      <c r="V35" s="33">
        <v>4.2095564152400007</v>
      </c>
      <c r="W35" s="33">
        <v>4.8716151327600006</v>
      </c>
      <c r="X35" s="33">
        <v>2.1324177782299993</v>
      </c>
      <c r="Y35" s="32">
        <v>11.21358932623</v>
      </c>
      <c r="AA35" s="33">
        <v>2.0542130594799999</v>
      </c>
      <c r="AB35" s="33">
        <v>4.1829644729400011</v>
      </c>
      <c r="AC35" s="33">
        <v>2.1601203598300009</v>
      </c>
      <c r="AD35" s="32">
        <v>8.3972978922500019</v>
      </c>
    </row>
    <row r="36" spans="1:30" x14ac:dyDescent="0.2">
      <c r="A36">
        <v>2013</v>
      </c>
      <c r="B36" s="33">
        <v>12.919428219329996</v>
      </c>
      <c r="C36" s="33">
        <v>7.5508698445500002</v>
      </c>
      <c r="D36" s="33">
        <v>3.5419717390400001</v>
      </c>
      <c r="E36" s="32">
        <v>24.012269802919995</v>
      </c>
      <c r="G36" s="33">
        <v>13.757878716919999</v>
      </c>
      <c r="H36" s="33">
        <v>13.996402169710002</v>
      </c>
      <c r="I36" s="33">
        <v>7.0556291932700006</v>
      </c>
      <c r="J36" s="32">
        <v>34.8099100799</v>
      </c>
      <c r="L36" s="33">
        <v>13.199024769029998</v>
      </c>
      <c r="M36" s="33">
        <v>12.359959882469997</v>
      </c>
      <c r="N36" s="33">
        <v>3.1144319400299993</v>
      </c>
      <c r="O36" s="32">
        <v>28.673416591529996</v>
      </c>
      <c r="Q36" s="33">
        <v>8.1022968672099989</v>
      </c>
      <c r="R36" s="33">
        <v>7.9070424711300014</v>
      </c>
      <c r="S36" s="33">
        <v>2.5578337548099999</v>
      </c>
      <c r="T36" s="32">
        <v>18.567173093149997</v>
      </c>
      <c r="V36" s="33">
        <v>6.0296645146899994</v>
      </c>
      <c r="W36" s="33">
        <v>4.3765063186099988</v>
      </c>
      <c r="X36" s="33">
        <v>2.7233944785100004</v>
      </c>
      <c r="Y36" s="32">
        <v>13.12956531181</v>
      </c>
      <c r="AA36" s="33">
        <v>2.4669437819000004</v>
      </c>
      <c r="AB36" s="33">
        <v>3.7073896199999994</v>
      </c>
      <c r="AC36" s="33">
        <v>1.53156248419</v>
      </c>
      <c r="AD36" s="32">
        <v>7.7058958860900004</v>
      </c>
    </row>
    <row r="37" spans="1:30" x14ac:dyDescent="0.2">
      <c r="A37">
        <v>2014</v>
      </c>
      <c r="B37" s="33">
        <v>11.591291508980001</v>
      </c>
      <c r="C37" s="33">
        <v>6.6668541922299989</v>
      </c>
      <c r="D37" s="33">
        <v>3.7521856273199998</v>
      </c>
      <c r="E37" s="32">
        <v>22.01033132853</v>
      </c>
      <c r="G37" s="33">
        <v>16.540738471900006</v>
      </c>
      <c r="H37" s="33">
        <v>12.985847657929998</v>
      </c>
      <c r="I37" s="33">
        <v>7.7374447481000042</v>
      </c>
      <c r="J37" s="32">
        <v>37.264030877930011</v>
      </c>
      <c r="L37" s="33">
        <v>13.665630313940003</v>
      </c>
      <c r="M37" s="33">
        <v>11.051064519769998</v>
      </c>
      <c r="N37" s="33">
        <v>3.59785050708</v>
      </c>
      <c r="O37" s="32">
        <v>28.314545340790001</v>
      </c>
      <c r="Q37" s="33">
        <v>8.1362846070899995</v>
      </c>
      <c r="R37" s="33">
        <v>8.8062624276800037</v>
      </c>
      <c r="S37" s="33">
        <v>2.9982194350300002</v>
      </c>
      <c r="T37" s="32">
        <v>19.940766469800003</v>
      </c>
      <c r="V37" s="33">
        <v>6.8997117753999984</v>
      </c>
      <c r="W37" s="33">
        <v>4.8593516821199998</v>
      </c>
      <c r="X37" s="33">
        <v>2.5931072494400005</v>
      </c>
      <c r="Y37" s="32">
        <v>14.352170706959999</v>
      </c>
      <c r="AA37" s="33">
        <v>3.2730348252100003</v>
      </c>
      <c r="AB37" s="33">
        <v>3.3204885688300005</v>
      </c>
      <c r="AC37" s="33">
        <v>2.2821056599000005</v>
      </c>
      <c r="AD37" s="32">
        <v>8.8756290539400009</v>
      </c>
    </row>
    <row r="38" spans="1:30" x14ac:dyDescent="0.2">
      <c r="A38">
        <v>2015</v>
      </c>
      <c r="B38" s="33">
        <v>8.6926333900399992</v>
      </c>
      <c r="C38" s="33">
        <v>6.1630107700899979</v>
      </c>
      <c r="D38" s="33">
        <v>4.1617556409199992</v>
      </c>
      <c r="E38" s="32">
        <v>19.017399801049997</v>
      </c>
      <c r="G38" s="33">
        <v>16.929632720739999</v>
      </c>
      <c r="H38" s="33">
        <v>13.72967641973999</v>
      </c>
      <c r="I38" s="33">
        <v>8.4307320787200055</v>
      </c>
      <c r="J38" s="32">
        <v>39.090041219199996</v>
      </c>
      <c r="L38" s="33">
        <v>11.399470766820002</v>
      </c>
      <c r="M38" s="33">
        <v>10.105650148299997</v>
      </c>
      <c r="N38" s="33">
        <v>3.9240530241599996</v>
      </c>
      <c r="O38" s="32">
        <v>25.429173939279998</v>
      </c>
      <c r="Q38" s="33">
        <v>7.9861559681499985</v>
      </c>
      <c r="R38" s="33">
        <v>9.8486346009599988</v>
      </c>
      <c r="S38" s="33">
        <v>4.1844773273600024</v>
      </c>
      <c r="T38" s="32">
        <v>22.019267896470001</v>
      </c>
      <c r="V38" s="33">
        <v>7.3256761924100005</v>
      </c>
      <c r="W38" s="33">
        <v>4.7150354464299991</v>
      </c>
      <c r="X38" s="33">
        <v>2.9637200965100008</v>
      </c>
      <c r="Y38" s="32">
        <v>15.00443173535</v>
      </c>
      <c r="AA38" s="33">
        <v>3.8490714633099996</v>
      </c>
      <c r="AB38" s="33">
        <v>3.8112409283699979</v>
      </c>
      <c r="AC38" s="33">
        <v>3.3294232986500005</v>
      </c>
      <c r="AD38" s="32">
        <v>10.989735690329999</v>
      </c>
    </row>
    <row r="39" spans="1:30" x14ac:dyDescent="0.2">
      <c r="A39">
        <v>2016</v>
      </c>
      <c r="B39" s="33">
        <v>11.31709160954</v>
      </c>
      <c r="C39" s="33">
        <v>5.2168031304499989</v>
      </c>
      <c r="D39" s="33">
        <v>4.3847756848600019</v>
      </c>
      <c r="E39" s="32">
        <v>20.918670424850003</v>
      </c>
      <c r="G39" s="33">
        <v>20.219358243190001</v>
      </c>
      <c r="H39" s="33">
        <v>16.813107849589997</v>
      </c>
      <c r="I39" s="33">
        <v>8.2330625432499964</v>
      </c>
      <c r="J39" s="32">
        <v>45.265528636029998</v>
      </c>
      <c r="L39" s="33">
        <v>10.247729476920002</v>
      </c>
      <c r="M39" s="33">
        <v>11.376965812390001</v>
      </c>
      <c r="N39" s="33">
        <v>4.6962725950700017</v>
      </c>
      <c r="O39" s="32">
        <v>26.320967884380007</v>
      </c>
      <c r="Q39" s="33">
        <v>9.1416673814699987</v>
      </c>
      <c r="R39" s="33">
        <v>9.1011793560800012</v>
      </c>
      <c r="S39" s="33">
        <v>4.76947626816</v>
      </c>
      <c r="T39" s="32">
        <v>23.012323005710002</v>
      </c>
      <c r="V39" s="33">
        <v>7.4643486776499994</v>
      </c>
      <c r="W39" s="33">
        <v>4.6670812659200012</v>
      </c>
      <c r="X39" s="33">
        <v>3.3939208665599994</v>
      </c>
      <c r="Y39" s="32">
        <v>15.52535081013</v>
      </c>
      <c r="AA39" s="33">
        <v>4.9211574169599999</v>
      </c>
      <c r="AB39" s="33">
        <v>3.6332384343400008</v>
      </c>
      <c r="AC39" s="33">
        <v>3.7998492829999995</v>
      </c>
      <c r="AD39" s="32">
        <v>12.354245134300001</v>
      </c>
    </row>
    <row r="40" spans="1:30" x14ac:dyDescent="0.2">
      <c r="A40">
        <v>2017</v>
      </c>
      <c r="B40" s="33">
        <v>17.306659452909997</v>
      </c>
      <c r="C40" s="33">
        <v>6.2195307646400009</v>
      </c>
      <c r="D40" s="33">
        <v>2.9913520388399983</v>
      </c>
      <c r="E40" s="32">
        <v>26.517542256389998</v>
      </c>
      <c r="G40" s="33">
        <v>25.966558110769991</v>
      </c>
      <c r="H40" s="33">
        <v>19.480792581690022</v>
      </c>
      <c r="I40" s="33">
        <v>9.0408247396999908</v>
      </c>
      <c r="J40" s="32">
        <v>54.488175432160006</v>
      </c>
      <c r="L40" s="33">
        <v>10.430417449869999</v>
      </c>
      <c r="M40" s="33">
        <v>11.249471780610005</v>
      </c>
      <c r="N40" s="33">
        <v>4.2617386700999988</v>
      </c>
      <c r="O40" s="32">
        <v>25.941627900580002</v>
      </c>
      <c r="Q40" s="33">
        <v>10.013485830099997</v>
      </c>
      <c r="R40" s="33">
        <v>6.7620260886000016</v>
      </c>
      <c r="S40" s="33">
        <v>4.5584293223800012</v>
      </c>
      <c r="T40" s="32">
        <v>21.333941241079998</v>
      </c>
      <c r="V40" s="33">
        <v>8.1708196302000005</v>
      </c>
      <c r="W40" s="33">
        <v>5.5268654220000029</v>
      </c>
      <c r="X40" s="33">
        <v>3.0456023435400006</v>
      </c>
      <c r="Y40" s="32">
        <v>16.743287395740005</v>
      </c>
      <c r="AA40" s="33">
        <v>6.0980621373399995</v>
      </c>
      <c r="AB40" s="33">
        <v>4.4733598398699961</v>
      </c>
      <c r="AC40" s="33">
        <v>3.7034350017500013</v>
      </c>
      <c r="AD40" s="32">
        <v>14.274856978959997</v>
      </c>
    </row>
    <row r="41" spans="1:30" x14ac:dyDescent="0.2">
      <c r="A41">
        <v>2018</v>
      </c>
      <c r="B41" s="33">
        <v>18.993975507390005</v>
      </c>
      <c r="C41" s="33">
        <v>8.1527010354700007</v>
      </c>
      <c r="D41" s="33">
        <v>3.9339723032800018</v>
      </c>
      <c r="E41" s="32">
        <v>31.080648846140008</v>
      </c>
      <c r="G41" s="33">
        <v>26.581590493039982</v>
      </c>
      <c r="H41" s="33">
        <v>19.007718724730012</v>
      </c>
      <c r="I41" s="33">
        <v>10.275628505609994</v>
      </c>
      <c r="J41" s="32">
        <v>55.864937723379988</v>
      </c>
      <c r="L41" s="33">
        <v>11.488798291119998</v>
      </c>
      <c r="M41" s="33">
        <v>11.243759244750002</v>
      </c>
      <c r="N41" s="33">
        <v>4.2462634529900001</v>
      </c>
      <c r="O41" s="32">
        <v>26.978820988860001</v>
      </c>
      <c r="Q41" s="33">
        <v>9.4802528013700016</v>
      </c>
      <c r="R41" s="33">
        <v>7.2072185908300019</v>
      </c>
      <c r="S41" s="33">
        <v>4.1625844596299997</v>
      </c>
      <c r="T41" s="32">
        <v>20.850055851830003</v>
      </c>
      <c r="V41" s="33">
        <v>8.1336228039499971</v>
      </c>
      <c r="W41" s="33">
        <v>5.0191717355199987</v>
      </c>
      <c r="X41" s="33">
        <v>2.2878052430900007</v>
      </c>
      <c r="Y41" s="32">
        <v>15.440599782559996</v>
      </c>
      <c r="AA41" s="33">
        <v>5.6394999470599991</v>
      </c>
      <c r="AB41" s="33">
        <v>4.6222173293799997</v>
      </c>
      <c r="AC41" s="33">
        <v>3.2565570854700003</v>
      </c>
      <c r="AD41" s="32">
        <v>13.518274361909999</v>
      </c>
    </row>
    <row r="42" spans="1:30" x14ac:dyDescent="0.2">
      <c r="A42">
        <v>2019</v>
      </c>
      <c r="B42" s="33">
        <v>16.317386154719998</v>
      </c>
      <c r="C42" s="33">
        <v>8.0585741296700011</v>
      </c>
      <c r="D42" s="33">
        <v>5.0425177339100005</v>
      </c>
      <c r="E42" s="32">
        <v>29.418478018299997</v>
      </c>
      <c r="G42" s="33">
        <v>27.309394350630004</v>
      </c>
      <c r="H42" s="33">
        <v>19.287170242959998</v>
      </c>
      <c r="I42" s="33">
        <v>9.4325440128500002</v>
      </c>
      <c r="J42" s="32">
        <v>56.029108606440005</v>
      </c>
      <c r="L42" s="33">
        <v>10.09685469791</v>
      </c>
      <c r="M42" s="33">
        <v>10.879731686620003</v>
      </c>
      <c r="N42" s="33">
        <v>5.4755886623299981</v>
      </c>
      <c r="O42" s="32">
        <v>26.452175046859999</v>
      </c>
      <c r="Q42" s="33">
        <v>9.6342214782400006</v>
      </c>
      <c r="R42" s="33">
        <v>8.3583179565800005</v>
      </c>
      <c r="S42" s="33">
        <v>6.1711808653500011</v>
      </c>
      <c r="T42" s="32">
        <v>24.163720300170006</v>
      </c>
      <c r="V42" s="33">
        <v>7.8624077753200003</v>
      </c>
      <c r="W42" s="33">
        <v>4.9151862839700007</v>
      </c>
      <c r="X42" s="33">
        <v>2.9741148990599982</v>
      </c>
      <c r="Y42" s="32">
        <v>15.751708958349999</v>
      </c>
      <c r="AA42" s="33">
        <v>4.9016815743399995</v>
      </c>
      <c r="AB42" s="33">
        <v>5.016873664370002</v>
      </c>
      <c r="AC42" s="33">
        <v>3.22036768204</v>
      </c>
      <c r="AD42" s="32">
        <v>13.138922920750002</v>
      </c>
    </row>
    <row r="43" spans="1:30" x14ac:dyDescent="0.2">
      <c r="A43">
        <v>2020</v>
      </c>
      <c r="B43" s="33">
        <v>12.575955451710003</v>
      </c>
      <c r="C43" s="33">
        <v>6.1139679533099986</v>
      </c>
      <c r="D43" s="33">
        <v>7.4770024574999994</v>
      </c>
      <c r="E43" s="32">
        <v>26.166925862520003</v>
      </c>
      <c r="G43" s="33">
        <v>29.256627955729996</v>
      </c>
      <c r="H43" s="33">
        <v>19.380847857800003</v>
      </c>
      <c r="I43" s="33">
        <v>9.1090624439599992</v>
      </c>
      <c r="J43" s="32">
        <v>57.746538257490002</v>
      </c>
      <c r="L43" s="33">
        <v>9.2506603000699972</v>
      </c>
      <c r="M43" s="33">
        <v>9.8106866525799976</v>
      </c>
      <c r="N43" s="33">
        <v>6.9888975184600008</v>
      </c>
      <c r="O43" s="32">
        <v>26.050244471109995</v>
      </c>
      <c r="Q43" s="33">
        <v>9.7440834045099969</v>
      </c>
      <c r="R43" s="33">
        <v>7.3605735863300001</v>
      </c>
      <c r="S43" s="33">
        <v>6.1490197635199992</v>
      </c>
      <c r="T43" s="32">
        <v>23.253676754359997</v>
      </c>
      <c r="V43" s="33">
        <v>6.9801595940100025</v>
      </c>
      <c r="W43" s="33">
        <v>5.394938787570001</v>
      </c>
      <c r="X43" s="33">
        <v>3.471408472729999</v>
      </c>
      <c r="Y43" s="32">
        <v>15.846506854310002</v>
      </c>
      <c r="AA43" s="33">
        <v>4.9543814925399996</v>
      </c>
      <c r="AB43" s="33">
        <v>5.8810103701700012</v>
      </c>
      <c r="AC43" s="33">
        <v>3.5942833622100014</v>
      </c>
      <c r="AD43" s="32">
        <v>14.429675224920002</v>
      </c>
    </row>
    <row r="44" spans="1:30" x14ac:dyDescent="0.2">
      <c r="A44">
        <v>2021</v>
      </c>
      <c r="B44" s="33">
        <v>12.65886986976</v>
      </c>
      <c r="C44" s="33">
        <v>4.8921060851199991</v>
      </c>
      <c r="D44" s="33">
        <v>6.8476931671100001</v>
      </c>
      <c r="E44" s="32">
        <v>24.398669121989997</v>
      </c>
      <c r="G44" s="33">
        <v>29.643364795770008</v>
      </c>
      <c r="H44" s="33">
        <v>20.908262634009997</v>
      </c>
      <c r="I44" s="33">
        <v>9.7609417763799939</v>
      </c>
      <c r="J44" s="32">
        <v>60.312569206159999</v>
      </c>
      <c r="L44" s="33">
        <v>10.387199893689997</v>
      </c>
      <c r="M44" s="33">
        <v>10.942896084839997</v>
      </c>
      <c r="N44" s="33">
        <v>7.6524992366300006</v>
      </c>
      <c r="O44" s="32">
        <v>28.982595215159996</v>
      </c>
      <c r="Q44" s="33">
        <v>9.0703393217299961</v>
      </c>
      <c r="R44" s="33">
        <v>8.1149506960699984</v>
      </c>
      <c r="S44" s="33">
        <v>5.0158613218899992</v>
      </c>
      <c r="T44" s="32">
        <v>22.201151339689993</v>
      </c>
      <c r="V44" s="33">
        <v>7.8766625574899987</v>
      </c>
      <c r="W44" s="33">
        <v>6.7754881236099989</v>
      </c>
      <c r="X44" s="33">
        <v>3.50701976574</v>
      </c>
      <c r="Y44" s="32">
        <v>18.159170446839997</v>
      </c>
      <c r="AA44" s="33">
        <v>4.6633859371500002</v>
      </c>
      <c r="AB44" s="33">
        <v>5.2261912550400007</v>
      </c>
      <c r="AC44" s="33">
        <v>3.7243680529699992</v>
      </c>
      <c r="AD44" s="32">
        <v>13.61394524516</v>
      </c>
    </row>
    <row r="45" spans="1:30" x14ac:dyDescent="0.2">
      <c r="A45">
        <v>2022</v>
      </c>
      <c r="B45" s="33">
        <v>13.780294202040002</v>
      </c>
      <c r="C45" s="33">
        <v>6.2894365751899981</v>
      </c>
      <c r="D45" s="33">
        <v>4.5936408971299993</v>
      </c>
      <c r="E45" s="32">
        <v>24.66337167436</v>
      </c>
      <c r="G45" s="33">
        <v>33.73727671647999</v>
      </c>
      <c r="H45" s="33">
        <v>26.535786859849978</v>
      </c>
      <c r="I45" s="33">
        <v>9.6255597083600062</v>
      </c>
      <c r="J45" s="32">
        <v>69.898623284689975</v>
      </c>
      <c r="L45" s="33">
        <v>11.619309175099998</v>
      </c>
      <c r="M45" s="33">
        <v>13.203764549420001</v>
      </c>
      <c r="N45" s="33">
        <v>6.0717829296499994</v>
      </c>
      <c r="O45" s="32">
        <v>30.894856654169999</v>
      </c>
      <c r="Q45" s="33">
        <v>9.0080284095799978</v>
      </c>
      <c r="R45" s="33">
        <v>8.1838246095600038</v>
      </c>
      <c r="S45" s="33">
        <v>5.3601070349399986</v>
      </c>
      <c r="T45" s="32">
        <v>22.551960054079998</v>
      </c>
      <c r="V45" s="33">
        <v>9.2109855682799981</v>
      </c>
      <c r="W45" s="33">
        <v>8.4249094468700019</v>
      </c>
      <c r="X45" s="33">
        <v>3.43950563245</v>
      </c>
      <c r="Y45" s="32">
        <v>21.075400647599999</v>
      </c>
      <c r="AA45" s="33">
        <v>4.9570374780800019</v>
      </c>
      <c r="AB45" s="33">
        <v>5.5682220518299994</v>
      </c>
      <c r="AC45" s="33">
        <v>3.6104006571899987</v>
      </c>
      <c r="AD45" s="32">
        <v>14.135660187100001</v>
      </c>
    </row>
    <row r="46" spans="1:30" x14ac:dyDescent="0.2">
      <c r="A46">
        <v>2023</v>
      </c>
      <c r="B46" s="33">
        <v>14.466444742370003</v>
      </c>
      <c r="C46" s="33">
        <v>6.8905211617999989</v>
      </c>
      <c r="D46" s="33">
        <v>5.6125499291399974</v>
      </c>
      <c r="E46" s="32">
        <v>26.969515833310002</v>
      </c>
      <c r="G46" s="33">
        <v>32.634225497730014</v>
      </c>
      <c r="H46" s="33">
        <v>27.979682832560012</v>
      </c>
      <c r="I46" s="33">
        <v>8.9711653508699953</v>
      </c>
      <c r="J46" s="32">
        <v>69.585073681160026</v>
      </c>
      <c r="L46" s="33">
        <v>13.195633873630005</v>
      </c>
      <c r="M46" s="33">
        <v>15.802772685960001</v>
      </c>
      <c r="N46" s="33">
        <v>4.5896540036899998</v>
      </c>
      <c r="O46" s="32">
        <v>33.588060563280003</v>
      </c>
      <c r="Q46" s="33">
        <v>9.224155897510002</v>
      </c>
      <c r="R46" s="33">
        <v>8.7754435836099987</v>
      </c>
      <c r="S46" s="33">
        <v>6.9803416734900035</v>
      </c>
      <c r="T46" s="32">
        <v>24.979941154610003</v>
      </c>
      <c r="V46" s="33">
        <v>9.5436504620800005</v>
      </c>
      <c r="W46" s="33">
        <v>8.7487646385000026</v>
      </c>
      <c r="X46" s="33">
        <v>3.5403344923199991</v>
      </c>
      <c r="Y46" s="32">
        <v>21.832749592900001</v>
      </c>
      <c r="AA46" s="33">
        <v>4.7035833146000003</v>
      </c>
      <c r="AB46" s="33">
        <v>7.2120863773600039</v>
      </c>
      <c r="AC46" s="33">
        <v>2.930247240109999</v>
      </c>
      <c r="AD46" s="32">
        <v>14.845916932070004</v>
      </c>
    </row>
    <row r="47" spans="1:30" x14ac:dyDescent="0.2">
      <c r="A47">
        <v>2024</v>
      </c>
      <c r="B47" s="33">
        <v>11.451867780160002</v>
      </c>
      <c r="C47" s="33">
        <v>5.0417759812900007</v>
      </c>
      <c r="D47" s="33">
        <v>5.6216150836799992</v>
      </c>
      <c r="E47" s="32">
        <v>22.115258845130001</v>
      </c>
      <c r="G47" s="33">
        <v>22.73986341042</v>
      </c>
      <c r="H47" s="33">
        <v>25.391917961410009</v>
      </c>
      <c r="I47" s="33">
        <v>7.4455035197100061</v>
      </c>
      <c r="J47" s="32">
        <v>55.577284891540017</v>
      </c>
      <c r="L47" s="33">
        <v>12.01103528126</v>
      </c>
      <c r="M47" s="33">
        <v>13.922373052460005</v>
      </c>
      <c r="N47" s="33">
        <v>5.1394054799700006</v>
      </c>
      <c r="O47" s="32">
        <v>31.072813813690004</v>
      </c>
      <c r="Q47" s="33">
        <v>7.7633828362999999</v>
      </c>
      <c r="R47" s="33">
        <v>7.8462570512599985</v>
      </c>
      <c r="S47" s="33">
        <v>7.0985865837599986</v>
      </c>
      <c r="T47" s="32">
        <v>22.708226471319996</v>
      </c>
      <c r="V47" s="33">
        <v>8.5454390541999992</v>
      </c>
      <c r="W47" s="33">
        <v>6.6850438801299994</v>
      </c>
      <c r="X47" s="33">
        <v>3.3086762474799993</v>
      </c>
      <c r="Y47" s="32">
        <v>18.53915918181</v>
      </c>
      <c r="AA47" s="33">
        <v>3.9302526703000003</v>
      </c>
      <c r="AB47" s="33">
        <v>6.0733228759699998</v>
      </c>
      <c r="AC47" s="33">
        <v>2.7244596125700005</v>
      </c>
      <c r="AD47" s="32">
        <v>12.728035158840001</v>
      </c>
    </row>
    <row r="48" spans="1:30" ht="15" x14ac:dyDescent="0.25">
      <c r="A48" s="10">
        <v>2025</v>
      </c>
      <c r="B48" s="31">
        <v>10.64467173599</v>
      </c>
      <c r="C48" s="31">
        <v>3.6566352431600007</v>
      </c>
      <c r="D48" s="31">
        <v>7.519965104429998</v>
      </c>
      <c r="E48" s="30">
        <v>21.821272083579998</v>
      </c>
      <c r="G48" s="31">
        <v>17.767727459069992</v>
      </c>
      <c r="H48" s="31">
        <v>20.309198074369991</v>
      </c>
      <c r="I48" s="31">
        <v>6.7175166066699994</v>
      </c>
      <c r="J48" s="30">
        <v>44.794442140109979</v>
      </c>
      <c r="L48" s="31">
        <v>10.67530318543</v>
      </c>
      <c r="M48" s="31">
        <v>12.683984387799999</v>
      </c>
      <c r="N48" s="31">
        <v>4.4518017198000006</v>
      </c>
      <c r="O48" s="30">
        <v>27.811089293030001</v>
      </c>
      <c r="Q48" s="31">
        <v>5.8896298170800003</v>
      </c>
      <c r="R48" s="31">
        <v>7.3969932170199977</v>
      </c>
      <c r="S48" s="31">
        <v>4.1002746819499984</v>
      </c>
      <c r="T48" s="30">
        <v>17.386897716049997</v>
      </c>
      <c r="V48" s="31">
        <v>7.6322336046599988</v>
      </c>
      <c r="W48" s="31">
        <v>5.8493706686799998</v>
      </c>
      <c r="X48" s="31">
        <v>2.6985144531</v>
      </c>
      <c r="Y48" s="30">
        <v>16.18011872644</v>
      </c>
      <c r="AA48" s="31">
        <v>3.3340499799799996</v>
      </c>
      <c r="AB48" s="31">
        <v>5.9262038841099987</v>
      </c>
      <c r="AC48" s="31">
        <v>2.7068675766400014</v>
      </c>
      <c r="AD48" s="30">
        <v>11.967121440730001</v>
      </c>
    </row>
    <row r="49" spans="1:30" x14ac:dyDescent="0.2">
      <c r="A49" s="16">
        <v>2026</v>
      </c>
      <c r="B49" s="29">
        <v>10.663206363860002</v>
      </c>
      <c r="C49" s="29">
        <v>4.4667565424199989</v>
      </c>
      <c r="D49" s="29">
        <v>11.027066085960001</v>
      </c>
      <c r="E49" s="29">
        <v>26.157028992240001</v>
      </c>
      <c r="G49" s="29">
        <v>16.702057190759994</v>
      </c>
      <c r="H49" s="29">
        <v>21.316287225429996</v>
      </c>
      <c r="I49" s="29">
        <v>5.7865397321399996</v>
      </c>
      <c r="J49" s="29">
        <v>43.80488414832999</v>
      </c>
      <c r="L49" s="29">
        <v>12.288880183129997</v>
      </c>
      <c r="M49" s="29">
        <v>10.897222063220003</v>
      </c>
      <c r="N49" s="29">
        <v>5.0551849558199997</v>
      </c>
      <c r="O49" s="29">
        <v>28.24128720217</v>
      </c>
      <c r="Q49" s="29">
        <v>8.0995647765700021</v>
      </c>
      <c r="R49" s="29">
        <v>9.0020438859900018</v>
      </c>
      <c r="S49" s="29">
        <v>3.3159116496299998</v>
      </c>
      <c r="T49" s="29">
        <v>20.417520312190003</v>
      </c>
      <c r="V49" s="29">
        <v>7.2518791784499994</v>
      </c>
      <c r="W49" s="29">
        <v>5.9218702005299999</v>
      </c>
      <c r="X49" s="29">
        <v>3.7284420792199997</v>
      </c>
      <c r="Y49" s="29">
        <v>16.902191458199997</v>
      </c>
      <c r="AA49" s="29">
        <v>3.2078414687400003</v>
      </c>
      <c r="AB49" s="29">
        <v>5.9277700722099977</v>
      </c>
      <c r="AC49" s="29">
        <v>2.6315467003300008</v>
      </c>
      <c r="AD49" s="29">
        <v>11.767158241279999</v>
      </c>
    </row>
    <row r="50" spans="1:30" x14ac:dyDescent="0.2">
      <c r="A50" s="16">
        <v>2027</v>
      </c>
      <c r="B50" s="29">
        <v>11.221590999649999</v>
      </c>
      <c r="C50" s="29">
        <v>5.1093533766300006</v>
      </c>
      <c r="D50" s="29">
        <v>12.031088855089994</v>
      </c>
      <c r="E50" s="29">
        <v>28.362033231369995</v>
      </c>
      <c r="G50" s="29">
        <v>20.460832878029997</v>
      </c>
      <c r="H50" s="29">
        <v>21.629708237380008</v>
      </c>
      <c r="I50" s="29">
        <v>9.316093933899996</v>
      </c>
      <c r="J50" s="29">
        <v>51.406635049309997</v>
      </c>
      <c r="L50" s="29">
        <v>11.189182409580003</v>
      </c>
      <c r="M50" s="29">
        <v>11.117848966239999</v>
      </c>
      <c r="N50" s="29">
        <v>4.94372011915</v>
      </c>
      <c r="O50" s="29">
        <v>27.250751494970004</v>
      </c>
      <c r="Q50" s="29">
        <v>8.5228678756500003</v>
      </c>
      <c r="R50" s="29">
        <v>8.1892549550400027</v>
      </c>
      <c r="S50" s="29">
        <v>4.0882165340399998</v>
      </c>
      <c r="T50" s="29">
        <v>20.800339364730004</v>
      </c>
      <c r="V50" s="29">
        <v>7.4494311796599995</v>
      </c>
      <c r="W50" s="29">
        <v>5.52960634046</v>
      </c>
      <c r="X50" s="29">
        <v>3.2008496681699996</v>
      </c>
      <c r="Y50" s="29">
        <v>16.17988718829</v>
      </c>
      <c r="AA50" s="29">
        <v>3.7228059655400001</v>
      </c>
      <c r="AB50" s="29">
        <v>5.3247746272800009</v>
      </c>
      <c r="AC50" s="29">
        <v>3.1633039961999998</v>
      </c>
      <c r="AD50" s="29">
        <v>12.210884589020001</v>
      </c>
    </row>
    <row r="53" spans="1:30" ht="18" x14ac:dyDescent="0.25">
      <c r="B53" s="60" t="s">
        <v>28</v>
      </c>
      <c r="C53" s="60"/>
      <c r="D53" s="60"/>
      <c r="E53" s="60"/>
      <c r="G53" s="60" t="s">
        <v>29</v>
      </c>
      <c r="H53" s="60"/>
      <c r="I53" s="60"/>
      <c r="J53" s="60"/>
      <c r="L53" s="60" t="s">
        <v>30</v>
      </c>
      <c r="M53" s="60"/>
      <c r="N53" s="60"/>
      <c r="O53" s="60"/>
      <c r="Q53" s="60" t="s">
        <v>31</v>
      </c>
      <c r="R53" s="60"/>
      <c r="S53" s="60"/>
      <c r="T53" s="60"/>
      <c r="V53" s="60" t="s">
        <v>32</v>
      </c>
      <c r="W53" s="60"/>
      <c r="X53" s="60"/>
      <c r="Y53" s="60"/>
      <c r="AA53" s="60" t="s">
        <v>33</v>
      </c>
      <c r="AB53" s="60"/>
      <c r="AC53" s="60"/>
      <c r="AD53" s="60"/>
    </row>
    <row r="54" spans="1:30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  <c r="AA54" s="28"/>
      <c r="AB54" s="28"/>
      <c r="AC54" s="28"/>
      <c r="AD54" s="28"/>
    </row>
    <row r="55" spans="1:30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  <c r="AA55" s="26" t="s">
        <v>8</v>
      </c>
      <c r="AB55" s="26" t="s">
        <v>9</v>
      </c>
      <c r="AC55" s="26" t="s">
        <v>10</v>
      </c>
      <c r="AD55" s="26" t="s">
        <v>27</v>
      </c>
    </row>
    <row r="56" spans="1:30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  <c r="AA56" s="15"/>
      <c r="AB56" s="15"/>
      <c r="AC56" s="15"/>
      <c r="AD56" s="15"/>
    </row>
    <row r="57" spans="1:30" x14ac:dyDescent="0.2">
      <c r="A57">
        <v>2009</v>
      </c>
      <c r="B57" s="6">
        <f t="shared" ref="B57:E68" si="0">+B32/B31-1</f>
        <v>-0.1883388207844684</v>
      </c>
      <c r="C57" s="6">
        <f t="shared" si="0"/>
        <v>-0.12300717894120261</v>
      </c>
      <c r="D57" s="6">
        <f t="shared" si="0"/>
        <v>-8.7217616097270301E-2</v>
      </c>
      <c r="E57" s="6">
        <f t="shared" si="0"/>
        <v>-0.14786306984684072</v>
      </c>
      <c r="G57" s="6">
        <f t="shared" ref="G57:J68" si="1">+G32/G31-1</f>
        <v>-0.27894918993851614</v>
      </c>
      <c r="H57" s="6">
        <f t="shared" si="1"/>
        <v>0.18113754177200114</v>
      </c>
      <c r="I57" s="6">
        <f t="shared" si="1"/>
        <v>9.8207881060615954E-2</v>
      </c>
      <c r="J57" s="6">
        <f t="shared" si="1"/>
        <v>-3.6521329060515972E-2</v>
      </c>
      <c r="L57" s="6">
        <f t="shared" ref="L57:O68" si="2">+L32/L31-1</f>
        <v>-0.23465518787209028</v>
      </c>
      <c r="M57" s="6">
        <f t="shared" si="2"/>
        <v>3.4864051795610473E-2</v>
      </c>
      <c r="N57" s="6">
        <f t="shared" si="2"/>
        <v>0.2086984917873429</v>
      </c>
      <c r="O57" s="6">
        <f t="shared" si="2"/>
        <v>-3.9751850718857118E-2</v>
      </c>
      <c r="Q57" s="6">
        <f t="shared" ref="Q57:T68" si="3">+Q32/Q31-1</f>
        <v>-0.24555992759587375</v>
      </c>
      <c r="R57" s="6">
        <f t="shared" si="3"/>
        <v>5.8779031480798771E-2</v>
      </c>
      <c r="S57" s="6">
        <f t="shared" si="3"/>
        <v>-3.632015008636913E-2</v>
      </c>
      <c r="T57" s="6">
        <f t="shared" si="3"/>
        <v>-7.5680338303612649E-2</v>
      </c>
      <c r="V57" s="6">
        <f t="shared" ref="V57:Y68" si="4">+V32/V31-1</f>
        <v>-0.29676052119400465</v>
      </c>
      <c r="W57" s="6">
        <f t="shared" si="4"/>
        <v>0.12690400072018471</v>
      </c>
      <c r="X57" s="6">
        <f t="shared" si="4"/>
        <v>-0.24399287182177076</v>
      </c>
      <c r="Y57" s="6">
        <f t="shared" si="4"/>
        <v>-0.10923881083597708</v>
      </c>
      <c r="AA57" s="6">
        <f t="shared" ref="AA57:AD68" si="5">+AA32/AA31-1</f>
        <v>-0.21953901855440039</v>
      </c>
      <c r="AB57" s="6">
        <f t="shared" si="5"/>
        <v>0.33725905046242377</v>
      </c>
      <c r="AC57" s="6">
        <f t="shared" si="5"/>
        <v>-3.714734374706119E-2</v>
      </c>
      <c r="AD57" s="6">
        <f t="shared" si="5"/>
        <v>-1.2688604529523806E-3</v>
      </c>
    </row>
    <row r="58" spans="1:30" x14ac:dyDescent="0.2">
      <c r="A58">
        <v>2010</v>
      </c>
      <c r="B58" s="6">
        <f t="shared" si="0"/>
        <v>-0.36171809590026871</v>
      </c>
      <c r="C58" s="6">
        <f t="shared" si="0"/>
        <v>-7.4009541115280242E-2</v>
      </c>
      <c r="D58" s="6">
        <f t="shared" si="0"/>
        <v>-0.23213231415170044</v>
      </c>
      <c r="E58" s="6">
        <f t="shared" si="0"/>
        <v>-0.23886284994649853</v>
      </c>
      <c r="G58" s="6">
        <f t="shared" si="1"/>
        <v>-0.28839508590993723</v>
      </c>
      <c r="H58" s="6">
        <f t="shared" si="1"/>
        <v>-0.1448365355469422</v>
      </c>
      <c r="I58" s="6">
        <f t="shared" si="1"/>
        <v>-0.22188826055087441</v>
      </c>
      <c r="J58" s="6">
        <f t="shared" si="1"/>
        <v>-0.20652898936033137</v>
      </c>
      <c r="L58" s="6">
        <f t="shared" si="2"/>
        <v>-7.3869437853168796E-2</v>
      </c>
      <c r="M58" s="6">
        <f t="shared" si="2"/>
        <v>-0.10657387831989795</v>
      </c>
      <c r="N58" s="6">
        <f t="shared" si="2"/>
        <v>-0.14572435522960225</v>
      </c>
      <c r="O58" s="6">
        <f t="shared" si="2"/>
        <v>-0.1037018015242902</v>
      </c>
      <c r="Q58" s="6">
        <f t="shared" si="3"/>
        <v>-5.9505442331261316E-3</v>
      </c>
      <c r="R58" s="6">
        <f t="shared" si="3"/>
        <v>-5.9422622243568091E-2</v>
      </c>
      <c r="S58" s="6">
        <f t="shared" si="3"/>
        <v>0.18076931654627004</v>
      </c>
      <c r="T58" s="6">
        <f t="shared" si="3"/>
        <v>5.495017085672016E-3</v>
      </c>
      <c r="V58" s="6">
        <f t="shared" si="4"/>
        <v>-0.20429562100104171</v>
      </c>
      <c r="W58" s="6">
        <f t="shared" si="4"/>
        <v>-0.10693146120189723</v>
      </c>
      <c r="X58" s="6">
        <f t="shared" si="4"/>
        <v>8.4354120734801974E-3</v>
      </c>
      <c r="Y58" s="6">
        <f t="shared" si="4"/>
        <v>-0.1079955099334875</v>
      </c>
      <c r="AA58" s="6">
        <f t="shared" si="5"/>
        <v>-0.26991585229738801</v>
      </c>
      <c r="AB58" s="6">
        <f t="shared" si="5"/>
        <v>0.10761938355363498</v>
      </c>
      <c r="AC58" s="6">
        <f t="shared" si="5"/>
        <v>-1.8567073448294891E-2</v>
      </c>
      <c r="AD58" s="6">
        <f t="shared" si="5"/>
        <v>-5.4524707660373872E-2</v>
      </c>
    </row>
    <row r="59" spans="1:30" x14ac:dyDescent="0.2">
      <c r="A59">
        <v>2011</v>
      </c>
      <c r="B59" s="6">
        <f t="shared" si="0"/>
        <v>0.90178990692047112</v>
      </c>
      <c r="C59" s="6">
        <f t="shared" si="0"/>
        <v>0.37359884551868983</v>
      </c>
      <c r="D59" s="6">
        <f t="shared" si="0"/>
        <v>0.12680550243163902</v>
      </c>
      <c r="E59" s="6">
        <f t="shared" si="0"/>
        <v>0.5273659440556473</v>
      </c>
      <c r="G59" s="6">
        <f t="shared" si="1"/>
        <v>0.13748350099935425</v>
      </c>
      <c r="H59" s="6">
        <f t="shared" si="1"/>
        <v>-6.9852365131709115E-2</v>
      </c>
      <c r="I59" s="6">
        <f t="shared" si="1"/>
        <v>-8.6000045334601927E-2</v>
      </c>
      <c r="J59" s="6">
        <f t="shared" si="1"/>
        <v>-1.0865384335556727E-2</v>
      </c>
      <c r="L59" s="6">
        <f t="shared" si="2"/>
        <v>0.30136513654372177</v>
      </c>
      <c r="M59" s="6">
        <f t="shared" si="2"/>
        <v>-0.11575592565749515</v>
      </c>
      <c r="N59" s="6">
        <f t="shared" si="2"/>
        <v>0.11818759129590029</v>
      </c>
      <c r="O59" s="6">
        <f t="shared" si="2"/>
        <v>4.6548691369038719E-2</v>
      </c>
      <c r="Q59" s="6">
        <f t="shared" si="3"/>
        <v>0.34750489853363664</v>
      </c>
      <c r="R59" s="6">
        <f t="shared" si="3"/>
        <v>-8.2790108782751504E-2</v>
      </c>
      <c r="S59" s="6">
        <f t="shared" si="3"/>
        <v>0.14656563922529386</v>
      </c>
      <c r="T59" s="6">
        <f t="shared" si="3"/>
        <v>0.10382085430546639</v>
      </c>
      <c r="V59" s="6">
        <f t="shared" si="4"/>
        <v>0.41496676930531429</v>
      </c>
      <c r="W59" s="6">
        <f t="shared" si="4"/>
        <v>0.15760150541864282</v>
      </c>
      <c r="X59" s="6">
        <f t="shared" si="4"/>
        <v>-5.2898607961608279E-2</v>
      </c>
      <c r="Y59" s="6">
        <f t="shared" si="4"/>
        <v>0.16741971576632486</v>
      </c>
      <c r="AA59" s="6">
        <f t="shared" si="5"/>
        <v>-4.1427822540305415E-2</v>
      </c>
      <c r="AB59" s="6">
        <f t="shared" si="5"/>
        <v>-2.805394454106569E-2</v>
      </c>
      <c r="AC59" s="6">
        <f t="shared" si="5"/>
        <v>0.46783055471049328</v>
      </c>
      <c r="AD59" s="6">
        <f t="shared" si="5"/>
        <v>7.9685179327427358E-2</v>
      </c>
    </row>
    <row r="60" spans="1:30" x14ac:dyDescent="0.2">
      <c r="A60">
        <v>2012</v>
      </c>
      <c r="B60" s="6">
        <f t="shared" si="0"/>
        <v>0.47599233172881017</v>
      </c>
      <c r="C60" s="6">
        <f t="shared" si="0"/>
        <v>0.16321416790410614</v>
      </c>
      <c r="D60" s="6">
        <f t="shared" si="0"/>
        <v>4.6905678714359356E-2</v>
      </c>
      <c r="E60" s="6">
        <f t="shared" si="0"/>
        <v>0.29629962468847415</v>
      </c>
      <c r="G60" s="6">
        <f t="shared" si="1"/>
        <v>0.24613578287901849</v>
      </c>
      <c r="H60" s="6">
        <f t="shared" si="1"/>
        <v>3.4040687493226418E-2</v>
      </c>
      <c r="I60" s="6">
        <f t="shared" si="1"/>
        <v>0.21614271695419807</v>
      </c>
      <c r="J60" s="6">
        <f t="shared" si="1"/>
        <v>0.13665444657022618</v>
      </c>
      <c r="L60" s="6">
        <f t="shared" si="2"/>
        <v>0.31071380806519078</v>
      </c>
      <c r="M60" s="6">
        <f t="shared" si="2"/>
        <v>0.11496920611808337</v>
      </c>
      <c r="N60" s="6">
        <f t="shared" si="2"/>
        <v>-0.17711162054617491</v>
      </c>
      <c r="O60" s="6">
        <f t="shared" si="2"/>
        <v>0.13766858030311568</v>
      </c>
      <c r="Q60" s="6">
        <f t="shared" si="3"/>
        <v>3.4367450567263536E-2</v>
      </c>
      <c r="R60" s="6">
        <f t="shared" si="3"/>
        <v>8.0032435644547206E-2</v>
      </c>
      <c r="S60" s="6">
        <f t="shared" si="3"/>
        <v>-0.27558677891298633</v>
      </c>
      <c r="T60" s="6">
        <f t="shared" si="3"/>
        <v>-2.4295199954576185E-2</v>
      </c>
      <c r="V60" s="6">
        <f t="shared" si="4"/>
        <v>0.47667633738851234</v>
      </c>
      <c r="W60" s="6">
        <f t="shared" si="4"/>
        <v>-5.0833641952479858E-2</v>
      </c>
      <c r="X60" s="6">
        <f t="shared" si="4"/>
        <v>8.9755014630576113E-2</v>
      </c>
      <c r="Y60" s="6">
        <f t="shared" si="4"/>
        <v>0.12812736623169063</v>
      </c>
      <c r="AA60" s="6">
        <f t="shared" si="5"/>
        <v>6.663516284183002E-2</v>
      </c>
      <c r="AB60" s="6">
        <f t="shared" si="5"/>
        <v>0.18256566847215705</v>
      </c>
      <c r="AC60" s="6">
        <f t="shared" si="5"/>
        <v>-0.10105550089450899</v>
      </c>
      <c r="AD60" s="6">
        <f t="shared" si="5"/>
        <v>6.7539828345480668E-2</v>
      </c>
    </row>
    <row r="61" spans="1:30" x14ac:dyDescent="0.2">
      <c r="A61">
        <v>2013</v>
      </c>
      <c r="B61" s="6">
        <f t="shared" si="0"/>
        <v>4.5370680521987339E-2</v>
      </c>
      <c r="C61" s="6">
        <f t="shared" si="0"/>
        <v>1.7339735449893867E-2</v>
      </c>
      <c r="D61" s="6">
        <f t="shared" si="0"/>
        <v>0.2873910651789453</v>
      </c>
      <c r="E61" s="6">
        <f t="shared" si="0"/>
        <v>6.568897961940956E-2</v>
      </c>
      <c r="G61" s="6">
        <f t="shared" si="1"/>
        <v>0.13244507972770658</v>
      </c>
      <c r="H61" s="6">
        <f t="shared" si="1"/>
        <v>-3.3896157727669518E-2</v>
      </c>
      <c r="I61" s="6">
        <f t="shared" si="1"/>
        <v>0.24531185216836082</v>
      </c>
      <c r="J61" s="6">
        <f t="shared" si="1"/>
        <v>7.7637762935192089E-2</v>
      </c>
      <c r="L61" s="6">
        <f t="shared" si="2"/>
        <v>8.7620523722909516E-2</v>
      </c>
      <c r="M61" s="6">
        <f t="shared" si="2"/>
        <v>-2.4808672955461852E-2</v>
      </c>
      <c r="N61" s="6">
        <f t="shared" si="2"/>
        <v>-0.11367439683895297</v>
      </c>
      <c r="O61" s="6">
        <f t="shared" si="2"/>
        <v>1.233809471237679E-2</v>
      </c>
      <c r="Q61" s="6">
        <f t="shared" si="3"/>
        <v>9.8659477227663439E-2</v>
      </c>
      <c r="R61" s="6">
        <f t="shared" si="3"/>
        <v>1.836335798155897E-2</v>
      </c>
      <c r="S61" s="6">
        <f t="shared" si="3"/>
        <v>-0.24051106186047577</v>
      </c>
      <c r="T61" s="6">
        <f t="shared" si="3"/>
        <v>3.2509359402632665E-3</v>
      </c>
      <c r="V61" s="6">
        <f t="shared" si="4"/>
        <v>0.43237527186014169</v>
      </c>
      <c r="W61" s="6">
        <f t="shared" si="4"/>
        <v>-0.10163134826077669</v>
      </c>
      <c r="X61" s="6">
        <f t="shared" si="4"/>
        <v>0.27713926713298065</v>
      </c>
      <c r="Y61" s="6">
        <f t="shared" si="4"/>
        <v>0.17086197200911313</v>
      </c>
      <c r="AA61" s="6">
        <f t="shared" si="5"/>
        <v>0.20091914055131088</v>
      </c>
      <c r="AB61" s="6">
        <f t="shared" si="5"/>
        <v>-0.11369325654485973</v>
      </c>
      <c r="AC61" s="6">
        <f t="shared" si="5"/>
        <v>-0.29098280231452833</v>
      </c>
      <c r="AD61" s="6">
        <f t="shared" si="5"/>
        <v>-8.233624852086141E-2</v>
      </c>
    </row>
    <row r="62" spans="1:30" x14ac:dyDescent="0.2">
      <c r="A62">
        <v>2014</v>
      </c>
      <c r="B62" s="6">
        <f t="shared" si="0"/>
        <v>-0.10280150853447534</v>
      </c>
      <c r="C62" s="6">
        <f t="shared" si="0"/>
        <v>-0.117074677556263</v>
      </c>
      <c r="D62" s="6">
        <f t="shared" si="0"/>
        <v>5.9349397388748004E-2</v>
      </c>
      <c r="E62" s="6">
        <f t="shared" si="0"/>
        <v>-8.3371480114993179E-2</v>
      </c>
      <c r="G62" s="6">
        <f t="shared" si="1"/>
        <v>0.20227389790531691</v>
      </c>
      <c r="H62" s="6">
        <f t="shared" si="1"/>
        <v>-7.220101991402994E-2</v>
      </c>
      <c r="I62" s="6">
        <f t="shared" si="1"/>
        <v>9.6634266931197699E-2</v>
      </c>
      <c r="J62" s="6">
        <f t="shared" si="1"/>
        <v>7.0500635950998092E-2</v>
      </c>
      <c r="L62" s="6">
        <f t="shared" si="2"/>
        <v>3.5351516727572196E-2</v>
      </c>
      <c r="M62" s="6">
        <f t="shared" si="2"/>
        <v>-0.10589802678537752</v>
      </c>
      <c r="N62" s="6">
        <f t="shared" si="2"/>
        <v>0.15521885735777041</v>
      </c>
      <c r="O62" s="6">
        <f t="shared" si="2"/>
        <v>-1.2515817555066144E-2</v>
      </c>
      <c r="Q62" s="6">
        <f t="shared" si="3"/>
        <v>4.1948277676111534E-3</v>
      </c>
      <c r="R62" s="6">
        <f t="shared" si="3"/>
        <v>0.11372393152474047</v>
      </c>
      <c r="S62" s="6">
        <f t="shared" si="3"/>
        <v>0.17217134592576877</v>
      </c>
      <c r="T62" s="6">
        <f t="shared" si="3"/>
        <v>7.397967206740641E-2</v>
      </c>
      <c r="V62" s="6">
        <f t="shared" si="4"/>
        <v>0.14429447253496663</v>
      </c>
      <c r="W62" s="6">
        <f t="shared" si="4"/>
        <v>0.11032666889039366</v>
      </c>
      <c r="X62" s="6">
        <f t="shared" si="4"/>
        <v>-4.7840013666063386E-2</v>
      </c>
      <c r="Y62" s="6">
        <f t="shared" si="4"/>
        <v>9.3118497537025835E-2</v>
      </c>
      <c r="AA62" s="6">
        <f t="shared" si="5"/>
        <v>0.32675695701876162</v>
      </c>
      <c r="AB62" s="6">
        <f t="shared" si="5"/>
        <v>-0.10435942558689015</v>
      </c>
      <c r="AC62" s="6">
        <f t="shared" si="5"/>
        <v>0.49005064008664423</v>
      </c>
      <c r="AD62" s="6">
        <f t="shared" si="5"/>
        <v>0.15179716740807514</v>
      </c>
    </row>
    <row r="63" spans="1:30" x14ac:dyDescent="0.2">
      <c r="A63">
        <v>2015</v>
      </c>
      <c r="B63" s="6">
        <f t="shared" si="0"/>
        <v>-0.25007205769040963</v>
      </c>
      <c r="C63" s="6">
        <f t="shared" si="0"/>
        <v>-7.5574387501561646E-2</v>
      </c>
      <c r="D63" s="6">
        <f t="shared" si="0"/>
        <v>0.10915505102356438</v>
      </c>
      <c r="E63" s="6">
        <f t="shared" si="0"/>
        <v>-0.13597848586679551</v>
      </c>
      <c r="G63" s="6">
        <f t="shared" si="1"/>
        <v>2.3511299057213275E-2</v>
      </c>
      <c r="H63" s="6">
        <f t="shared" si="1"/>
        <v>5.7279954409118705E-2</v>
      </c>
      <c r="I63" s="6">
        <f t="shared" si="1"/>
        <v>8.9601587241090686E-2</v>
      </c>
      <c r="J63" s="6">
        <f t="shared" si="1"/>
        <v>4.900195438468935E-2</v>
      </c>
      <c r="L63" s="6">
        <f t="shared" si="2"/>
        <v>-0.16582912716498277</v>
      </c>
      <c r="M63" s="6">
        <f t="shared" si="2"/>
        <v>-8.5549620109328428E-2</v>
      </c>
      <c r="N63" s="6">
        <f t="shared" si="2"/>
        <v>9.0665945246497737E-2</v>
      </c>
      <c r="O63" s="6">
        <f t="shared" si="2"/>
        <v>-0.10190421095525526</v>
      </c>
      <c r="Q63" s="6">
        <f t="shared" si="3"/>
        <v>-1.8451743786000119E-2</v>
      </c>
      <c r="R63" s="6">
        <f t="shared" si="3"/>
        <v>0.11836714858775865</v>
      </c>
      <c r="S63" s="6">
        <f t="shared" si="3"/>
        <v>0.39565412673610156</v>
      </c>
      <c r="T63" s="6">
        <f t="shared" si="3"/>
        <v>0.10423377806554512</v>
      </c>
      <c r="V63" s="6">
        <f t="shared" si="4"/>
        <v>6.1736552319289872E-2</v>
      </c>
      <c r="W63" s="6">
        <f t="shared" si="4"/>
        <v>-2.9698660465554028E-2</v>
      </c>
      <c r="X63" s="6">
        <f t="shared" si="4"/>
        <v>0.1429222980075493</v>
      </c>
      <c r="Y63" s="6">
        <f t="shared" si="4"/>
        <v>4.5446855511110273E-2</v>
      </c>
      <c r="AA63" s="6">
        <f t="shared" si="5"/>
        <v>0.17599465598812869</v>
      </c>
      <c r="AB63" s="6">
        <f t="shared" si="5"/>
        <v>0.14779522632505793</v>
      </c>
      <c r="AC63" s="6">
        <f t="shared" si="5"/>
        <v>0.45892600730673117</v>
      </c>
      <c r="AD63" s="6">
        <f t="shared" si="5"/>
        <v>0.23819231555779363</v>
      </c>
    </row>
    <row r="64" spans="1:30" x14ac:dyDescent="0.2">
      <c r="A64">
        <v>2016</v>
      </c>
      <c r="B64" s="6">
        <f t="shared" si="0"/>
        <v>0.30191750896881264</v>
      </c>
      <c r="C64" s="6">
        <f t="shared" si="0"/>
        <v>-0.15353009672351769</v>
      </c>
      <c r="D64" s="6">
        <f t="shared" si="0"/>
        <v>5.3587971803818357E-2</v>
      </c>
      <c r="E64" s="6">
        <f t="shared" si="0"/>
        <v>9.9975319638336169E-2</v>
      </c>
      <c r="G64" s="6">
        <f t="shared" si="1"/>
        <v>0.19431759546796634</v>
      </c>
      <c r="H64" s="6">
        <f t="shared" si="1"/>
        <v>0.22458150764695151</v>
      </c>
      <c r="I64" s="6">
        <f t="shared" si="1"/>
        <v>-2.3446307346066231E-2</v>
      </c>
      <c r="J64" s="6">
        <f t="shared" si="1"/>
        <v>0.15798109247827474</v>
      </c>
      <c r="L64" s="6">
        <f t="shared" si="2"/>
        <v>-0.10103462813838071</v>
      </c>
      <c r="M64" s="6">
        <f t="shared" si="2"/>
        <v>0.12580246153720931</v>
      </c>
      <c r="N64" s="6">
        <f t="shared" si="2"/>
        <v>0.19679131911712822</v>
      </c>
      <c r="O64" s="6">
        <f t="shared" si="2"/>
        <v>3.5069717452459903E-2</v>
      </c>
      <c r="Q64" s="6">
        <f t="shared" si="3"/>
        <v>0.14468931209562585</v>
      </c>
      <c r="R64" s="6">
        <f t="shared" si="3"/>
        <v>-7.5894301612848825E-2</v>
      </c>
      <c r="S64" s="6">
        <f t="shared" si="3"/>
        <v>0.13980215330000956</v>
      </c>
      <c r="T64" s="6">
        <f t="shared" si="3"/>
        <v>4.5099369965847069E-2</v>
      </c>
      <c r="V64" s="6">
        <f t="shared" si="4"/>
        <v>1.8929649850436325E-2</v>
      </c>
      <c r="W64" s="6">
        <f t="shared" si="4"/>
        <v>-1.0170481442786761E-2</v>
      </c>
      <c r="X64" s="6">
        <f t="shared" si="4"/>
        <v>0.14515566789069978</v>
      </c>
      <c r="Y64" s="6">
        <f t="shared" si="4"/>
        <v>3.471768101371886E-2</v>
      </c>
      <c r="AA64" s="6">
        <f t="shared" si="5"/>
        <v>0.27853105972941905</v>
      </c>
      <c r="AB64" s="6">
        <f t="shared" si="5"/>
        <v>-4.6704602877500556E-2</v>
      </c>
      <c r="AC64" s="6">
        <f t="shared" si="5"/>
        <v>0.14129353409064715</v>
      </c>
      <c r="AD64" s="6">
        <f t="shared" si="5"/>
        <v>0.12416217117675088</v>
      </c>
    </row>
    <row r="65" spans="1:30" x14ac:dyDescent="0.2">
      <c r="A65">
        <v>2017</v>
      </c>
      <c r="B65" s="6">
        <f t="shared" si="0"/>
        <v>0.52924974454752616</v>
      </c>
      <c r="C65" s="6">
        <f t="shared" si="0"/>
        <v>0.19221113182078375</v>
      </c>
      <c r="D65" s="6">
        <f t="shared" si="0"/>
        <v>-0.31778675721800198</v>
      </c>
      <c r="E65" s="6">
        <f t="shared" si="0"/>
        <v>0.267649507250179</v>
      </c>
      <c r="G65" s="6">
        <f t="shared" si="1"/>
        <v>0.28424244718625924</v>
      </c>
      <c r="H65" s="6">
        <f t="shared" si="1"/>
        <v>0.158666961275995</v>
      </c>
      <c r="I65" s="6">
        <f t="shared" si="1"/>
        <v>9.8111995652486739E-2</v>
      </c>
      <c r="J65" s="6">
        <f t="shared" si="1"/>
        <v>0.20374547860221082</v>
      </c>
      <c r="L65" s="6">
        <f t="shared" si="2"/>
        <v>1.7827165847951854E-2</v>
      </c>
      <c r="M65" s="6">
        <f t="shared" si="2"/>
        <v>-1.1206329867067821E-2</v>
      </c>
      <c r="N65" s="6">
        <f t="shared" si="2"/>
        <v>-9.252740682603533E-2</v>
      </c>
      <c r="O65" s="6">
        <f t="shared" si="2"/>
        <v>-1.4412083380304641E-2</v>
      </c>
      <c r="Q65" s="6">
        <f t="shared" si="3"/>
        <v>9.5367553013048667E-2</v>
      </c>
      <c r="R65" s="6">
        <f t="shared" si="3"/>
        <v>-0.25701650038545154</v>
      </c>
      <c r="S65" s="6">
        <f t="shared" si="3"/>
        <v>-4.4249501185046891E-2</v>
      </c>
      <c r="T65" s="6">
        <f t="shared" si="3"/>
        <v>-7.2934043391166936E-2</v>
      </c>
      <c r="V65" s="6">
        <f t="shared" si="4"/>
        <v>9.4646027812893996E-2</v>
      </c>
      <c r="W65" s="6">
        <f t="shared" si="4"/>
        <v>0.18422309514049484</v>
      </c>
      <c r="X65" s="6">
        <f t="shared" si="4"/>
        <v>-0.10263012507214009</v>
      </c>
      <c r="Y65" s="6">
        <f t="shared" si="4"/>
        <v>7.8448248964224643E-2</v>
      </c>
      <c r="AA65" s="6">
        <f t="shared" si="5"/>
        <v>0.23915201662193963</v>
      </c>
      <c r="AB65" s="6">
        <f t="shared" si="5"/>
        <v>0.23123211446556446</v>
      </c>
      <c r="AC65" s="6">
        <f t="shared" si="5"/>
        <v>-2.5373185636952011E-2</v>
      </c>
      <c r="AD65" s="6">
        <f t="shared" si="5"/>
        <v>0.15546169140902499</v>
      </c>
    </row>
    <row r="66" spans="1:30" x14ac:dyDescent="0.2">
      <c r="A66">
        <v>2018</v>
      </c>
      <c r="B66" s="6">
        <f t="shared" si="0"/>
        <v>9.7495190164864409E-2</v>
      </c>
      <c r="C66" s="6">
        <f t="shared" si="0"/>
        <v>0.3108225272910754</v>
      </c>
      <c r="D66" s="6">
        <f t="shared" si="0"/>
        <v>0.31511512259370766</v>
      </c>
      <c r="E66" s="6">
        <f t="shared" si="0"/>
        <v>0.17207879016956884</v>
      </c>
      <c r="G66" s="6">
        <f t="shared" si="1"/>
        <v>2.3685556616565906E-2</v>
      </c>
      <c r="H66" s="6">
        <f t="shared" si="1"/>
        <v>-2.4284117546872874E-2</v>
      </c>
      <c r="I66" s="6">
        <f t="shared" si="1"/>
        <v>0.13658087635387339</v>
      </c>
      <c r="J66" s="6">
        <f t="shared" si="1"/>
        <v>2.5267175498179473E-2</v>
      </c>
      <c r="L66" s="6">
        <f t="shared" si="2"/>
        <v>0.10147061192293805</v>
      </c>
      <c r="M66" s="6">
        <f t="shared" si="2"/>
        <v>-5.0780480820877827E-4</v>
      </c>
      <c r="N66" s="6">
        <f t="shared" si="2"/>
        <v>-3.6311980409713396E-3</v>
      </c>
      <c r="O66" s="6">
        <f t="shared" si="2"/>
        <v>3.998180423584019E-2</v>
      </c>
      <c r="Q66" s="6">
        <f t="shared" si="3"/>
        <v>-5.3251488819919812E-2</v>
      </c>
      <c r="R66" s="6">
        <f t="shared" si="3"/>
        <v>6.5837146499707178E-2</v>
      </c>
      <c r="S66" s="6">
        <f t="shared" si="3"/>
        <v>-8.6837995009940605E-2</v>
      </c>
      <c r="T66" s="6">
        <f t="shared" si="3"/>
        <v>-2.2681481296959793E-2</v>
      </c>
      <c r="V66" s="6">
        <f t="shared" si="4"/>
        <v>-4.5523984047476374E-3</v>
      </c>
      <c r="W66" s="6">
        <f t="shared" si="4"/>
        <v>-9.1859245289219515E-2</v>
      </c>
      <c r="X66" s="6">
        <f t="shared" si="4"/>
        <v>-0.2488168233969732</v>
      </c>
      <c r="Y66" s="6">
        <f t="shared" si="4"/>
        <v>-7.7803574793290142E-2</v>
      </c>
      <c r="AA66" s="6">
        <f t="shared" si="5"/>
        <v>-7.5198018641382203E-2</v>
      </c>
      <c r="AB66" s="6">
        <f t="shared" si="5"/>
        <v>3.3276439821199322E-2</v>
      </c>
      <c r="AC66" s="6">
        <f t="shared" si="5"/>
        <v>-0.12066579164176927</v>
      </c>
      <c r="AD66" s="6">
        <f t="shared" si="5"/>
        <v>-5.3001064610674664E-2</v>
      </c>
    </row>
    <row r="67" spans="1:30" x14ac:dyDescent="0.2">
      <c r="A67">
        <v>2019</v>
      </c>
      <c r="B67" s="6">
        <f t="shared" si="0"/>
        <v>-0.14091780583946856</v>
      </c>
      <c r="C67" s="6">
        <f t="shared" si="0"/>
        <v>-1.1545487242875851E-2</v>
      </c>
      <c r="D67" s="6">
        <f t="shared" si="0"/>
        <v>0.28178780763294498</v>
      </c>
      <c r="E67" s="6">
        <f t="shared" si="0"/>
        <v>-5.3479283398114807E-2</v>
      </c>
      <c r="G67" s="6">
        <f t="shared" si="1"/>
        <v>2.7379996610082058E-2</v>
      </c>
      <c r="H67" s="6">
        <f t="shared" si="1"/>
        <v>1.4702001974934875E-2</v>
      </c>
      <c r="I67" s="6">
        <f t="shared" si="1"/>
        <v>-8.2047000073981913E-2</v>
      </c>
      <c r="J67" s="6">
        <f t="shared" si="1"/>
        <v>2.9387105714306916E-3</v>
      </c>
      <c r="L67" s="6">
        <f t="shared" si="2"/>
        <v>-0.12115658730694823</v>
      </c>
      <c r="M67" s="6">
        <f t="shared" si="2"/>
        <v>-3.237596520932029E-2</v>
      </c>
      <c r="N67" s="6">
        <f t="shared" si="2"/>
        <v>0.28950752183649153</v>
      </c>
      <c r="O67" s="6">
        <f t="shared" si="2"/>
        <v>-1.9520717462689019E-2</v>
      </c>
      <c r="Q67" s="6">
        <f t="shared" si="3"/>
        <v>1.6240988515385357E-2</v>
      </c>
      <c r="R67" s="6">
        <f t="shared" si="3"/>
        <v>0.15971478473187739</v>
      </c>
      <c r="S67" s="6">
        <f t="shared" si="3"/>
        <v>0.48253589211221426</v>
      </c>
      <c r="T67" s="6">
        <f t="shared" si="3"/>
        <v>0.15892832479147345</v>
      </c>
      <c r="V67" s="6">
        <f t="shared" si="4"/>
        <v>-3.3344923309977514E-2</v>
      </c>
      <c r="W67" s="6">
        <f t="shared" si="4"/>
        <v>-2.0717651642422785E-2</v>
      </c>
      <c r="X67" s="6">
        <f t="shared" si="4"/>
        <v>0.29998604909351489</v>
      </c>
      <c r="Y67" s="6">
        <f t="shared" si="4"/>
        <v>2.0148775317743617E-2</v>
      </c>
      <c r="AA67" s="6">
        <f t="shared" si="5"/>
        <v>-0.13083046008443378</v>
      </c>
      <c r="AB67" s="6">
        <f t="shared" si="5"/>
        <v>8.5382470547515243E-2</v>
      </c>
      <c r="AC67" s="6">
        <f t="shared" si="5"/>
        <v>-1.1112780301462899E-2</v>
      </c>
      <c r="AD67" s="6">
        <f t="shared" si="5"/>
        <v>-2.8062120282813852E-2</v>
      </c>
    </row>
    <row r="68" spans="1:30" x14ac:dyDescent="0.2">
      <c r="A68">
        <v>2020</v>
      </c>
      <c r="B68" s="6">
        <f t="shared" si="0"/>
        <v>-0.22929105602662603</v>
      </c>
      <c r="C68" s="6">
        <f t="shared" si="0"/>
        <v>-0.24130896422487014</v>
      </c>
      <c r="D68" s="6">
        <f t="shared" si="0"/>
        <v>0.48279150457291187</v>
      </c>
      <c r="E68" s="6">
        <f t="shared" si="0"/>
        <v>-0.11052754509452667</v>
      </c>
      <c r="G68" s="6">
        <f t="shared" si="1"/>
        <v>7.1302701923708911E-2</v>
      </c>
      <c r="H68" s="6">
        <f t="shared" si="1"/>
        <v>4.8569911324445325E-3</v>
      </c>
      <c r="I68" s="6">
        <f t="shared" si="1"/>
        <v>-3.4294201908766087E-2</v>
      </c>
      <c r="J68" s="6">
        <f t="shared" si="1"/>
        <v>3.065245358646651E-2</v>
      </c>
      <c r="L68" s="6">
        <f t="shared" si="2"/>
        <v>-8.3807722618328029E-2</v>
      </c>
      <c r="M68" s="6">
        <f t="shared" si="2"/>
        <v>-9.826023883978019E-2</v>
      </c>
      <c r="N68" s="6">
        <f t="shared" si="2"/>
        <v>0.27637372882682043</v>
      </c>
      <c r="O68" s="6">
        <f t="shared" si="2"/>
        <v>-1.5194613487850561E-2</v>
      </c>
      <c r="Q68" s="6">
        <f t="shared" si="3"/>
        <v>1.1403300880941103E-2</v>
      </c>
      <c r="R68" s="6">
        <f t="shared" si="3"/>
        <v>-0.11937143040419229</v>
      </c>
      <c r="S68" s="6">
        <f t="shared" si="3"/>
        <v>-3.5910634145293052E-3</v>
      </c>
      <c r="T68" s="6">
        <f t="shared" si="3"/>
        <v>-3.7661565955289023E-2</v>
      </c>
      <c r="V68" s="6">
        <f t="shared" si="4"/>
        <v>-0.1122109418032684</v>
      </c>
      <c r="W68" s="6">
        <f t="shared" si="4"/>
        <v>9.7606169101795315E-2</v>
      </c>
      <c r="X68" s="6">
        <f t="shared" si="4"/>
        <v>0.16720725007200499</v>
      </c>
      <c r="Y68" s="6">
        <f t="shared" si="4"/>
        <v>6.0182610160373073E-3</v>
      </c>
      <c r="AA68" s="6">
        <f t="shared" si="5"/>
        <v>1.0751395699769795E-2</v>
      </c>
      <c r="AB68" s="6">
        <f t="shared" si="5"/>
        <v>0.17224605672993643</v>
      </c>
      <c r="AC68" s="6">
        <f t="shared" si="5"/>
        <v>0.11610962383436219</v>
      </c>
      <c r="AD68" s="6">
        <f t="shared" si="5"/>
        <v>9.8238821549941902E-2</v>
      </c>
    </row>
    <row r="69" spans="1:30" x14ac:dyDescent="0.2">
      <c r="A69">
        <v>2021</v>
      </c>
      <c r="B69" s="6">
        <f t="shared" ref="B69:E75" si="6">+B44/B43-1</f>
        <v>6.593090947910607E-3</v>
      </c>
      <c r="C69" s="6">
        <f t="shared" si="6"/>
        <v>-0.19984760756367792</v>
      </c>
      <c r="D69" s="6">
        <f t="shared" si="6"/>
        <v>-8.4165986833233508E-2</v>
      </c>
      <c r="E69" s="6">
        <f t="shared" si="6"/>
        <v>-6.7576021341611114E-2</v>
      </c>
      <c r="G69" s="6">
        <f t="shared" ref="G69:J75" si="7">+G44/G43-1</f>
        <v>1.3218776976800184E-2</v>
      </c>
      <c r="H69" s="6">
        <f t="shared" si="7"/>
        <v>7.881052405017841E-2</v>
      </c>
      <c r="I69" s="6">
        <f t="shared" si="7"/>
        <v>7.1563822998297777E-2</v>
      </c>
      <c r="J69" s="6">
        <f t="shared" si="7"/>
        <v>4.443610000010989E-2</v>
      </c>
      <c r="L69" s="6">
        <f t="shared" ref="L69:O75" si="8">+L44/L43-1</f>
        <v>0.12286037501684066</v>
      </c>
      <c r="M69" s="6">
        <f t="shared" si="8"/>
        <v>0.11540572768800583</v>
      </c>
      <c r="N69" s="6">
        <f t="shared" si="8"/>
        <v>9.4950844023282244E-2</v>
      </c>
      <c r="O69" s="6">
        <f t="shared" si="8"/>
        <v>0.11256519098321749</v>
      </c>
      <c r="Q69" s="6">
        <f t="shared" ref="Q69:T75" si="9">+Q44/Q43-1</f>
        <v>-6.9143915831853642E-2</v>
      </c>
      <c r="R69" s="6">
        <f t="shared" si="9"/>
        <v>0.10248890265033439</v>
      </c>
      <c r="S69" s="6">
        <f t="shared" si="9"/>
        <v>-0.18428277761483802</v>
      </c>
      <c r="T69" s="6">
        <f t="shared" si="9"/>
        <v>-4.5262752457959521E-2</v>
      </c>
      <c r="V69" s="6">
        <f t="shared" ref="V69:Y75" si="10">+V44/V43-1</f>
        <v>0.12843588336423228</v>
      </c>
      <c r="W69" s="6">
        <f t="shared" si="10"/>
        <v>0.25589712699258027</v>
      </c>
      <c r="X69" s="6">
        <f t="shared" si="10"/>
        <v>1.0258456557258766E-2</v>
      </c>
      <c r="Y69" s="6">
        <f t="shared" si="10"/>
        <v>0.14594153864900439</v>
      </c>
      <c r="AA69" s="6">
        <f t="shared" ref="AA69:AD75" si="11">+AA44/AA43-1</f>
        <v>-5.8734991608571652E-2</v>
      </c>
      <c r="AB69" s="6">
        <f t="shared" si="11"/>
        <v>-0.11134466255176345</v>
      </c>
      <c r="AC69" s="6">
        <f t="shared" si="11"/>
        <v>3.6192107758586056E-2</v>
      </c>
      <c r="AD69" s="6">
        <f t="shared" si="11"/>
        <v>-5.6531416476459539E-2</v>
      </c>
    </row>
    <row r="70" spans="1:30" x14ac:dyDescent="0.2">
      <c r="A70">
        <v>2022</v>
      </c>
      <c r="B70" s="6">
        <f t="shared" si="6"/>
        <v>8.8588029090883147E-2</v>
      </c>
      <c r="C70" s="6">
        <f t="shared" si="6"/>
        <v>0.28562963798356056</v>
      </c>
      <c r="D70" s="6">
        <f t="shared" si="6"/>
        <v>-0.32916957798377822</v>
      </c>
      <c r="E70" s="6">
        <f t="shared" si="6"/>
        <v>1.0849057013992303E-2</v>
      </c>
      <c r="G70" s="6">
        <f t="shared" si="7"/>
        <v>0.13810550687869849</v>
      </c>
      <c r="H70" s="6">
        <f t="shared" si="7"/>
        <v>0.26915312497969501</v>
      </c>
      <c r="I70" s="6">
        <f t="shared" si="7"/>
        <v>-1.3869775183742217E-2</v>
      </c>
      <c r="J70" s="6">
        <f t="shared" si="7"/>
        <v>0.15893957436571782</v>
      </c>
      <c r="L70" s="6">
        <f t="shared" si="8"/>
        <v>0.11861803893448508</v>
      </c>
      <c r="M70" s="6">
        <f t="shared" si="8"/>
        <v>0.20660604350544376</v>
      </c>
      <c r="N70" s="6">
        <f t="shared" si="8"/>
        <v>-0.20656209926995239</v>
      </c>
      <c r="O70" s="6">
        <f t="shared" si="8"/>
        <v>6.5979648296290216E-2</v>
      </c>
      <c r="Q70" s="6">
        <f t="shared" si="9"/>
        <v>-6.8697443325762553E-3</v>
      </c>
      <c r="R70" s="6">
        <f t="shared" si="9"/>
        <v>8.4872867463459123E-3</v>
      </c>
      <c r="S70" s="6">
        <f t="shared" si="9"/>
        <v>6.8631425583410177E-2</v>
      </c>
      <c r="T70" s="6">
        <f t="shared" si="9"/>
        <v>1.5801374848648075E-2</v>
      </c>
      <c r="V70" s="6">
        <f t="shared" si="10"/>
        <v>0.16940207874224322</v>
      </c>
      <c r="W70" s="6">
        <f t="shared" si="10"/>
        <v>0.243439482612684</v>
      </c>
      <c r="X70" s="6">
        <f t="shared" si="10"/>
        <v>-1.9251141367820135E-2</v>
      </c>
      <c r="Y70" s="6">
        <f t="shared" si="10"/>
        <v>0.16059269939103826</v>
      </c>
      <c r="AA70" s="6">
        <f t="shared" si="11"/>
        <v>6.296959867522034E-2</v>
      </c>
      <c r="AB70" s="6">
        <f t="shared" si="11"/>
        <v>6.5445518561945804E-2</v>
      </c>
      <c r="AC70" s="6">
        <f t="shared" si="11"/>
        <v>-3.0600465410263955E-2</v>
      </c>
      <c r="AD70" s="6">
        <f t="shared" si="11"/>
        <v>3.8322097859581072E-2</v>
      </c>
    </row>
    <row r="71" spans="1:30" x14ac:dyDescent="0.2">
      <c r="A71">
        <v>2023</v>
      </c>
      <c r="B71" s="6">
        <f t="shared" si="6"/>
        <v>4.9792154671735922E-2</v>
      </c>
      <c r="C71" s="6">
        <f t="shared" si="6"/>
        <v>9.5570498155765682E-2</v>
      </c>
      <c r="D71" s="6">
        <f t="shared" si="6"/>
        <v>0.22180859471331082</v>
      </c>
      <c r="E71" s="6">
        <f t="shared" si="6"/>
        <v>9.350482121418402E-2</v>
      </c>
      <c r="G71" s="6">
        <f t="shared" si="7"/>
        <v>-3.2695324759605016E-2</v>
      </c>
      <c r="H71" s="6">
        <f t="shared" si="7"/>
        <v>5.4413158363685987E-2</v>
      </c>
      <c r="I71" s="6">
        <f t="shared" si="7"/>
        <v>-6.7985070719747909E-2</v>
      </c>
      <c r="J71" s="6">
        <f t="shared" si="7"/>
        <v>-4.4857765259966875E-3</v>
      </c>
      <c r="L71" s="6">
        <f t="shared" si="8"/>
        <v>0.13566423569380937</v>
      </c>
      <c r="M71" s="6">
        <f t="shared" si="8"/>
        <v>0.19683841883216302</v>
      </c>
      <c r="N71" s="6">
        <f t="shared" si="8"/>
        <v>-0.24410110557846232</v>
      </c>
      <c r="O71" s="6">
        <f t="shared" si="8"/>
        <v>8.717321265662803E-2</v>
      </c>
      <c r="Q71" s="6">
        <f t="shared" si="9"/>
        <v>2.3992762689353242E-2</v>
      </c>
      <c r="R71" s="6">
        <f t="shared" si="9"/>
        <v>7.2291257727944203E-2</v>
      </c>
      <c r="S71" s="6">
        <f t="shared" si="9"/>
        <v>0.3022765455966574</v>
      </c>
      <c r="T71" s="6">
        <f t="shared" si="9"/>
        <v>0.10766164425210323</v>
      </c>
      <c r="V71" s="6">
        <f t="shared" si="10"/>
        <v>3.6116101945225632E-2</v>
      </c>
      <c r="W71" s="6">
        <f t="shared" si="10"/>
        <v>3.8440198517542434E-2</v>
      </c>
      <c r="X71" s="6">
        <f t="shared" si="10"/>
        <v>2.9314927970673921E-2</v>
      </c>
      <c r="Y71" s="6">
        <f t="shared" si="10"/>
        <v>3.593520986687615E-2</v>
      </c>
      <c r="AA71" s="6">
        <f t="shared" si="11"/>
        <v>-5.113016889639721E-2</v>
      </c>
      <c r="AB71" s="6">
        <f t="shared" si="11"/>
        <v>0.29522248039475141</v>
      </c>
      <c r="AC71" s="6">
        <f t="shared" si="11"/>
        <v>-0.18838724054780343</v>
      </c>
      <c r="AD71" s="6">
        <f t="shared" si="11"/>
        <v>5.0245742722237585E-2</v>
      </c>
    </row>
    <row r="72" spans="1:30" x14ac:dyDescent="0.2">
      <c r="A72">
        <v>2024</v>
      </c>
      <c r="B72" s="6">
        <f t="shared" si="6"/>
        <v>-0.20838409269837843</v>
      </c>
      <c r="C72" s="6">
        <f t="shared" si="6"/>
        <v>-0.26830266348489873</v>
      </c>
      <c r="D72" s="6">
        <f t="shared" si="6"/>
        <v>1.6151579325711651E-3</v>
      </c>
      <c r="E72" s="6">
        <f t="shared" si="6"/>
        <v>-0.17999051292513446</v>
      </c>
      <c r="G72" s="6">
        <f t="shared" si="7"/>
        <v>-0.30318973214174338</v>
      </c>
      <c r="H72" s="6">
        <f t="shared" si="7"/>
        <v>-9.2487283956579236E-2</v>
      </c>
      <c r="I72" s="6">
        <f t="shared" si="7"/>
        <v>-0.17006283704402303</v>
      </c>
      <c r="J72" s="6">
        <f t="shared" si="7"/>
        <v>-0.20130450466724992</v>
      </c>
      <c r="L72" s="6">
        <f t="shared" si="8"/>
        <v>-8.9772011236026517E-2</v>
      </c>
      <c r="M72" s="6">
        <f t="shared" si="8"/>
        <v>-0.11899175359085179</v>
      </c>
      <c r="N72" s="6">
        <f t="shared" si="8"/>
        <v>0.11978059257582618</v>
      </c>
      <c r="O72" s="6">
        <f t="shared" si="8"/>
        <v>-7.4885143929381282E-2</v>
      </c>
      <c r="Q72" s="6">
        <f t="shared" si="9"/>
        <v>-0.1583638738807881</v>
      </c>
      <c r="R72" s="6">
        <f t="shared" si="9"/>
        <v>-0.10588485054880337</v>
      </c>
      <c r="S72" s="6">
        <f t="shared" si="9"/>
        <v>1.6939702352832819E-2</v>
      </c>
      <c r="T72" s="6">
        <f t="shared" si="9"/>
        <v>-9.0941554634958233E-2</v>
      </c>
      <c r="V72" s="6">
        <f t="shared" si="10"/>
        <v>-0.10459429668408504</v>
      </c>
      <c r="W72" s="6">
        <f t="shared" si="10"/>
        <v>-0.2358871044819687</v>
      </c>
      <c r="X72" s="6">
        <f t="shared" si="10"/>
        <v>-6.5433999341738214E-2</v>
      </c>
      <c r="Y72" s="6">
        <f t="shared" si="10"/>
        <v>-0.15085550251357593</v>
      </c>
      <c r="AA72" s="6">
        <f t="shared" si="11"/>
        <v>-0.16441308521092191</v>
      </c>
      <c r="AB72" s="6">
        <f t="shared" si="11"/>
        <v>-0.15789654224951899</v>
      </c>
      <c r="AC72" s="6">
        <f t="shared" si="11"/>
        <v>-7.0228759103710847E-2</v>
      </c>
      <c r="AD72" s="6">
        <f t="shared" si="11"/>
        <v>-0.14265752549476929</v>
      </c>
    </row>
    <row r="73" spans="1:30" ht="15" x14ac:dyDescent="0.25">
      <c r="A73" s="5">
        <v>2025</v>
      </c>
      <c r="B73" s="4">
        <f t="shared" si="6"/>
        <v>-7.0485973088900256E-2</v>
      </c>
      <c r="C73" s="4">
        <f t="shared" si="6"/>
        <v>-0.27473270198244604</v>
      </c>
      <c r="D73" s="4">
        <f t="shared" si="6"/>
        <v>0.33768765603697437</v>
      </c>
      <c r="E73" s="4">
        <f t="shared" si="6"/>
        <v>-1.3293390034850971E-2</v>
      </c>
      <c r="G73" s="4">
        <f t="shared" si="7"/>
        <v>-0.21865285035404591</v>
      </c>
      <c r="H73" s="4">
        <f t="shared" si="7"/>
        <v>-0.20017077460491983</v>
      </c>
      <c r="I73" s="4">
        <f t="shared" si="7"/>
        <v>-9.7775376925530066E-2</v>
      </c>
      <c r="J73" s="4">
        <f t="shared" si="7"/>
        <v>-0.19401528470620566</v>
      </c>
      <c r="L73" s="4">
        <f t="shared" si="8"/>
        <v>-0.11120873967575895</v>
      </c>
      <c r="M73" s="4">
        <f t="shared" si="8"/>
        <v>-8.8949538989776533E-2</v>
      </c>
      <c r="N73" s="4">
        <f t="shared" si="8"/>
        <v>-0.13379052554810555</v>
      </c>
      <c r="O73" s="4">
        <f t="shared" si="8"/>
        <v>-0.10497036220205325</v>
      </c>
      <c r="Q73" s="4">
        <f t="shared" si="9"/>
        <v>-0.24135780222749181</v>
      </c>
      <c r="R73" s="4">
        <f t="shared" si="9"/>
        <v>-5.72583629754847E-2</v>
      </c>
      <c r="S73" s="4">
        <f t="shared" si="9"/>
        <v>-0.42238153559604064</v>
      </c>
      <c r="T73" s="4">
        <f t="shared" si="9"/>
        <v>-0.23433484609600508</v>
      </c>
      <c r="V73" s="4">
        <f t="shared" si="10"/>
        <v>-0.10686466122430172</v>
      </c>
      <c r="W73" s="4">
        <f t="shared" si="10"/>
        <v>-0.12500639134679081</v>
      </c>
      <c r="X73" s="4">
        <f t="shared" si="10"/>
        <v>-0.18441266196555772</v>
      </c>
      <c r="Y73" s="4">
        <f t="shared" si="10"/>
        <v>-0.1272463563333881</v>
      </c>
      <c r="AA73" s="4">
        <f t="shared" si="11"/>
        <v>-0.15169576623542935</v>
      </c>
      <c r="AB73" s="4">
        <f t="shared" si="11"/>
        <v>-2.422380546275571E-2</v>
      </c>
      <c r="AC73" s="4">
        <f t="shared" si="11"/>
        <v>-6.457073486732412E-3</v>
      </c>
      <c r="AD73" s="4">
        <f t="shared" si="11"/>
        <v>-5.9782496560871201E-2</v>
      </c>
    </row>
    <row r="74" spans="1:30" x14ac:dyDescent="0.2">
      <c r="A74" s="16">
        <v>2026</v>
      </c>
      <c r="B74" s="19">
        <f t="shared" si="6"/>
        <v>1.7412117846091757E-3</v>
      </c>
      <c r="C74" s="19">
        <f t="shared" si="6"/>
        <v>0.22154829382432628</v>
      </c>
      <c r="D74" s="19">
        <f t="shared" si="6"/>
        <v>0.46637197551142573</v>
      </c>
      <c r="E74" s="19">
        <f t="shared" si="6"/>
        <v>0.19869404918527001</v>
      </c>
      <c r="G74" s="19">
        <f t="shared" si="7"/>
        <v>-5.9977859901604869E-2</v>
      </c>
      <c r="H74" s="19">
        <f t="shared" si="7"/>
        <v>4.9587834407452069E-2</v>
      </c>
      <c r="I74" s="19">
        <f t="shared" si="7"/>
        <v>-0.13858944146198438</v>
      </c>
      <c r="J74" s="19">
        <f t="shared" si="7"/>
        <v>-2.2091088637398504E-2</v>
      </c>
      <c r="L74" s="19">
        <f t="shared" si="8"/>
        <v>0.15115046099133367</v>
      </c>
      <c r="M74" s="19">
        <f t="shared" si="8"/>
        <v>-0.14086759096759693</v>
      </c>
      <c r="N74" s="19">
        <f t="shared" si="8"/>
        <v>0.13553686215097338</v>
      </c>
      <c r="O74" s="19">
        <f t="shared" si="8"/>
        <v>1.5468574589338813E-2</v>
      </c>
      <c r="Q74" s="19">
        <f t="shared" si="9"/>
        <v>0.37522476422561613</v>
      </c>
      <c r="R74" s="19">
        <f t="shared" si="9"/>
        <v>0.21698690560873946</v>
      </c>
      <c r="S74" s="19">
        <f t="shared" si="9"/>
        <v>-0.19129524072445148</v>
      </c>
      <c r="T74" s="19">
        <f t="shared" si="9"/>
        <v>0.17430496490138148</v>
      </c>
      <c r="V74" s="19">
        <f t="shared" si="10"/>
        <v>-4.9835270500337869E-2</v>
      </c>
      <c r="W74" s="19">
        <f t="shared" si="10"/>
        <v>1.239441573401967E-2</v>
      </c>
      <c r="X74" s="19">
        <f t="shared" si="10"/>
        <v>0.38166466921710906</v>
      </c>
      <c r="Y74" s="19">
        <f t="shared" si="10"/>
        <v>4.4627159044269282E-2</v>
      </c>
      <c r="AA74" s="19">
        <f t="shared" si="11"/>
        <v>-3.7854414900149846E-2</v>
      </c>
      <c r="AB74" s="19">
        <f t="shared" si="11"/>
        <v>2.642818456175533E-4</v>
      </c>
      <c r="AC74" s="19">
        <f t="shared" si="11"/>
        <v>-2.7825844514897002E-2</v>
      </c>
      <c r="AD74" s="19">
        <f t="shared" si="11"/>
        <v>-1.6709381653755795E-2</v>
      </c>
    </row>
    <row r="75" spans="1:30" x14ac:dyDescent="0.2">
      <c r="A75" s="16">
        <v>2027</v>
      </c>
      <c r="B75" s="19">
        <f t="shared" si="6"/>
        <v>5.2365547166233872E-2</v>
      </c>
      <c r="C75" s="19">
        <f t="shared" si="6"/>
        <v>0.14386206817124969</v>
      </c>
      <c r="D75" s="19">
        <f t="shared" si="6"/>
        <v>9.1050761943682001E-2</v>
      </c>
      <c r="E75" s="19">
        <f t="shared" si="6"/>
        <v>8.4298726731699913E-2</v>
      </c>
      <c r="G75" s="19">
        <f t="shared" si="7"/>
        <v>0.22504866582240268</v>
      </c>
      <c r="H75" s="19">
        <f t="shared" si="7"/>
        <v>1.4703358452409443E-2</v>
      </c>
      <c r="I75" s="19">
        <f t="shared" si="7"/>
        <v>0.60995938248827741</v>
      </c>
      <c r="J75" s="19">
        <f t="shared" si="7"/>
        <v>0.17353660553556827</v>
      </c>
      <c r="L75" s="19">
        <f t="shared" si="8"/>
        <v>-8.9487223991299381E-2</v>
      </c>
      <c r="M75" s="19">
        <f t="shared" si="8"/>
        <v>2.0246160144304026E-2</v>
      </c>
      <c r="N75" s="19">
        <f t="shared" si="8"/>
        <v>-2.2049606027109037E-2</v>
      </c>
      <c r="O75" s="19">
        <f t="shared" si="8"/>
        <v>-3.5074028322755968E-2</v>
      </c>
      <c r="Q75" s="19">
        <f t="shared" si="9"/>
        <v>5.2262449990462034E-2</v>
      </c>
      <c r="R75" s="19">
        <f t="shared" si="9"/>
        <v>-9.0289376639782093E-2</v>
      </c>
      <c r="S75" s="19">
        <f t="shared" si="9"/>
        <v>0.23290876416932771</v>
      </c>
      <c r="T75" s="19">
        <f t="shared" si="9"/>
        <v>1.8749536999918881E-2</v>
      </c>
      <c r="V75" s="19">
        <f t="shared" si="10"/>
        <v>2.7241490977546023E-2</v>
      </c>
      <c r="W75" s="19">
        <f t="shared" si="10"/>
        <v>-6.6239861190286242E-2</v>
      </c>
      <c r="X75" s="19">
        <f t="shared" si="10"/>
        <v>-0.14150478935705335</v>
      </c>
      <c r="Y75" s="19">
        <f t="shared" si="10"/>
        <v>-4.2734356174836452E-2</v>
      </c>
      <c r="AA75" s="19">
        <f t="shared" si="11"/>
        <v>0.1605330256554951</v>
      </c>
      <c r="AB75" s="19">
        <f t="shared" si="11"/>
        <v>-0.10172382490962362</v>
      </c>
      <c r="AC75" s="19">
        <f t="shared" si="11"/>
        <v>0.20207024857408595</v>
      </c>
      <c r="AD75" s="19">
        <f t="shared" si="11"/>
        <v>3.7708879122860806E-2</v>
      </c>
    </row>
    <row r="77" spans="1:30" ht="15" x14ac:dyDescent="0.25">
      <c r="A77" s="1" t="s">
        <v>20</v>
      </c>
    </row>
    <row r="78" spans="1:30" x14ac:dyDescent="0.2">
      <c r="A78" s="23" t="s">
        <v>68</v>
      </c>
      <c r="B78" s="24">
        <f>+(B50/B48)^(1/2)-1</f>
        <v>2.6741417523748368E-2</v>
      </c>
      <c r="C78" s="24">
        <f t="shared" ref="C78:E78" si="12">+(C50/C48)^(1/2)-1</f>
        <v>0.18206715449882749</v>
      </c>
      <c r="D78" s="24">
        <f t="shared" si="12"/>
        <v>0.26486610404999111</v>
      </c>
      <c r="E78" s="24">
        <f t="shared" si="12"/>
        <v>0.14006246814481793</v>
      </c>
      <c r="G78" s="24">
        <f>+(G50/G48)^(1/2)-1</f>
        <v>7.3113632646169879E-2</v>
      </c>
      <c r="H78" s="24">
        <f t="shared" ref="H78:J78" si="13">+(H50/H48)^(1/2)-1</f>
        <v>3.1998207636056542E-2</v>
      </c>
      <c r="I78" s="24">
        <f t="shared" si="13"/>
        <v>0.1776400175319901</v>
      </c>
      <c r="J78" s="24">
        <f t="shared" si="13"/>
        <v>7.1266495491878246E-2</v>
      </c>
      <c r="L78" s="24">
        <f>+(L50/L48)^(1/2)-1</f>
        <v>2.3785720666641419E-2</v>
      </c>
      <c r="M78" s="24">
        <f t="shared" ref="M78:O78" si="14">+(M50/M48)^(1/2)-1</f>
        <v>-6.377003820063798E-2</v>
      </c>
      <c r="N78" s="24">
        <f t="shared" si="14"/>
        <v>5.3802031555872709E-2</v>
      </c>
      <c r="O78" s="24">
        <f t="shared" si="14"/>
        <v>-1.0125259922588059E-2</v>
      </c>
      <c r="Q78" s="24">
        <f>+(Q50/Q48)^(1/2)-1</f>
        <v>0.20295360662479522</v>
      </c>
      <c r="R78" s="24">
        <f t="shared" ref="R78:T78" si="15">+(R50/R48)^(1/2)-1</f>
        <v>5.2191007622926389E-2</v>
      </c>
      <c r="S78" s="24">
        <f t="shared" si="15"/>
        <v>-1.4714899732355402E-3</v>
      </c>
      <c r="T78" s="24">
        <f t="shared" si="15"/>
        <v>9.3765349282005861E-2</v>
      </c>
      <c r="V78" s="24">
        <f>+(V50/V48)^(1/2)-1</f>
        <v>-1.2048263625439204E-2</v>
      </c>
      <c r="W78" s="24">
        <f t="shared" ref="W78:Y78" si="16">+(W50/W48)^(1/2)-1</f>
        <v>-2.7717350681409569E-2</v>
      </c>
      <c r="X78" s="24">
        <f t="shared" si="16"/>
        <v>8.9106285555941023E-2</v>
      </c>
      <c r="Y78" s="24">
        <f t="shared" si="16"/>
        <v>-7.1550457153568559E-6</v>
      </c>
      <c r="AA78" s="24">
        <f>+(AA50/AA48)^(1/2)-1</f>
        <v>5.6693771627809753E-2</v>
      </c>
      <c r="AB78" s="24">
        <f t="shared" ref="AB78:AD78" si="17">+(AB50/AB48)^(1/2)-1</f>
        <v>-5.2100441409637765E-2</v>
      </c>
      <c r="AC78" s="24">
        <f t="shared" si="17"/>
        <v>8.1028042532329536E-2</v>
      </c>
      <c r="AD78" s="24">
        <f t="shared" si="17"/>
        <v>1.013336021344502E-2</v>
      </c>
    </row>
  </sheetData>
  <mergeCells count="12">
    <mergeCell ref="G28:J28"/>
    <mergeCell ref="B28:E28"/>
    <mergeCell ref="B53:E53"/>
    <mergeCell ref="G53:J53"/>
    <mergeCell ref="AA28:AD28"/>
    <mergeCell ref="AA53:AD53"/>
    <mergeCell ref="L28:O28"/>
    <mergeCell ref="L53:O53"/>
    <mergeCell ref="Q28:T28"/>
    <mergeCell ref="Q53:T53"/>
    <mergeCell ref="V28:Y28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D837-C090-459B-ADD2-2BE32AF7F065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60</v>
      </c>
    </row>
    <row r="2" spans="2:10" x14ac:dyDescent="0.2">
      <c r="B2" t="s">
        <v>0</v>
      </c>
      <c r="C2" s="2">
        <f>+LastUpdate</f>
        <v>46100</v>
      </c>
    </row>
    <row r="4" spans="2:10" ht="15" x14ac:dyDescent="0.25">
      <c r="B4" s="34" t="s">
        <v>65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0" t="s">
        <v>34</v>
      </c>
      <c r="C28" s="60"/>
      <c r="D28" s="60"/>
      <c r="E28" s="60"/>
      <c r="G28" s="60" t="s">
        <v>35</v>
      </c>
      <c r="H28" s="60"/>
      <c r="I28" s="60"/>
      <c r="J28" s="60"/>
      <c r="L28" s="60" t="s">
        <v>36</v>
      </c>
      <c r="M28" s="60"/>
      <c r="N28" s="60"/>
      <c r="O28" s="60"/>
      <c r="Q28" s="60" t="s">
        <v>37</v>
      </c>
      <c r="R28" s="60"/>
      <c r="S28" s="60"/>
      <c r="T28" s="60"/>
      <c r="V28" s="60" t="s">
        <v>38</v>
      </c>
      <c r="W28" s="60"/>
      <c r="X28" s="60"/>
      <c r="Y28" s="60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</row>
    <row r="31" spans="1:25" x14ac:dyDescent="0.2">
      <c r="A31">
        <v>2008</v>
      </c>
      <c r="B31" s="33">
        <v>13.893132591419999</v>
      </c>
      <c r="C31" s="33">
        <v>6.1462582301199991</v>
      </c>
      <c r="D31" s="33">
        <v>2.6457272802200005</v>
      </c>
      <c r="E31" s="32">
        <v>22.685118101759997</v>
      </c>
      <c r="G31" s="33">
        <v>2.2126802944099997</v>
      </c>
      <c r="H31" s="33">
        <v>2.2934335776199992</v>
      </c>
      <c r="I31" s="33">
        <v>1.1998224862299998</v>
      </c>
      <c r="J31" s="32">
        <v>5.7059363582599989</v>
      </c>
      <c r="L31" s="33">
        <v>2.9863200265700001</v>
      </c>
      <c r="M31" s="33">
        <v>4.4921687720699994</v>
      </c>
      <c r="N31" s="33">
        <v>0.72090548485000006</v>
      </c>
      <c r="O31" s="32">
        <v>8.1993942834899993</v>
      </c>
      <c r="Q31" s="33">
        <v>4.0974730935399997</v>
      </c>
      <c r="R31" s="33">
        <v>4.14415344878</v>
      </c>
      <c r="S31" s="33">
        <v>1.4586476124900005</v>
      </c>
      <c r="T31" s="32">
        <v>9.7002741548099998</v>
      </c>
      <c r="V31" s="33">
        <v>8.0130673512600001</v>
      </c>
      <c r="W31" s="33">
        <v>19.948496417159983</v>
      </c>
      <c r="X31" s="33">
        <v>6.7079864938700045</v>
      </c>
      <c r="Y31" s="32">
        <v>34.669550262289988</v>
      </c>
    </row>
    <row r="32" spans="1:25" x14ac:dyDescent="0.2">
      <c r="A32">
        <v>2009</v>
      </c>
      <c r="B32" s="33">
        <v>11.14365392923</v>
      </c>
      <c r="C32" s="33">
        <v>5.9080207348500009</v>
      </c>
      <c r="D32" s="33">
        <v>1.9804139940000001</v>
      </c>
      <c r="E32" s="32">
        <v>19.032088658079999</v>
      </c>
      <c r="G32" s="33">
        <v>2.2775937497700003</v>
      </c>
      <c r="H32" s="33">
        <v>2.6193242851699994</v>
      </c>
      <c r="I32" s="33">
        <v>1.6176973292000001</v>
      </c>
      <c r="J32" s="32">
        <v>6.51461536414</v>
      </c>
      <c r="L32" s="33">
        <v>3.1140358740799998</v>
      </c>
      <c r="M32" s="33">
        <v>5.71780453482</v>
      </c>
      <c r="N32" s="33">
        <v>0.98119667049000003</v>
      </c>
      <c r="O32" s="32">
        <v>9.8130370793899999</v>
      </c>
      <c r="Q32" s="33">
        <v>2.6120806486299997</v>
      </c>
      <c r="R32" s="33">
        <v>3.8148784295999998</v>
      </c>
      <c r="S32" s="33">
        <v>0.90647364236000005</v>
      </c>
      <c r="T32" s="32">
        <v>7.3334327205899994</v>
      </c>
      <c r="V32" s="33">
        <v>6.3490692818999985</v>
      </c>
      <c r="W32" s="33">
        <v>17.178871507800004</v>
      </c>
      <c r="X32" s="33">
        <v>7.6043506493100033</v>
      </c>
      <c r="Y32" s="32">
        <v>31.132291439010007</v>
      </c>
    </row>
    <row r="33" spans="1:25" x14ac:dyDescent="0.2">
      <c r="A33">
        <v>2010</v>
      </c>
      <c r="B33" s="33">
        <v>12.415896732220002</v>
      </c>
      <c r="C33" s="33">
        <v>3.9227366746599994</v>
      </c>
      <c r="D33" s="33">
        <v>1.9099300056600002</v>
      </c>
      <c r="E33" s="32">
        <v>18.248563412540001</v>
      </c>
      <c r="G33" s="33">
        <v>2.3795915339600002</v>
      </c>
      <c r="H33" s="33">
        <v>3.7752201492800004</v>
      </c>
      <c r="I33" s="33">
        <v>2.0389837544900007</v>
      </c>
      <c r="J33" s="32">
        <v>8.1937954377300013</v>
      </c>
      <c r="L33" s="33">
        <v>2.7630959289799999</v>
      </c>
      <c r="M33" s="33">
        <v>4.1462917381399995</v>
      </c>
      <c r="N33" s="33">
        <v>1.1254657616100001</v>
      </c>
      <c r="O33" s="32">
        <v>8.0348534287299991</v>
      </c>
      <c r="Q33" s="33">
        <v>3.5322048002399997</v>
      </c>
      <c r="R33" s="33">
        <v>3.4308018882700004</v>
      </c>
      <c r="S33" s="33">
        <v>1.1767884905300001</v>
      </c>
      <c r="T33" s="32">
        <v>8.1397951790400001</v>
      </c>
      <c r="V33" s="33">
        <v>6.8176618336600008</v>
      </c>
      <c r="W33" s="33">
        <v>14.43996837328001</v>
      </c>
      <c r="X33" s="33">
        <v>7.9741582993799991</v>
      </c>
      <c r="Y33" s="32">
        <v>29.231788506320008</v>
      </c>
    </row>
    <row r="34" spans="1:25" x14ac:dyDescent="0.2">
      <c r="A34">
        <v>2011</v>
      </c>
      <c r="B34" s="33">
        <v>15.510299122199999</v>
      </c>
      <c r="C34" s="33">
        <v>5.6250793798100007</v>
      </c>
      <c r="D34" s="33">
        <v>3.7166465151799994</v>
      </c>
      <c r="E34" s="32">
        <v>24.852025017189998</v>
      </c>
      <c r="G34" s="33">
        <v>2.7798547028400002</v>
      </c>
      <c r="H34" s="33">
        <v>4.3544575121500007</v>
      </c>
      <c r="I34" s="33">
        <v>2.3912352552399994</v>
      </c>
      <c r="J34" s="32">
        <v>9.5255474702300003</v>
      </c>
      <c r="L34" s="33">
        <v>3.9957511915900001</v>
      </c>
      <c r="M34" s="33">
        <v>2.5374375827</v>
      </c>
      <c r="N34" s="33">
        <v>1.4036400817799997</v>
      </c>
      <c r="O34" s="32">
        <v>7.93682885607</v>
      </c>
      <c r="Q34" s="33">
        <v>5.2222493891299999</v>
      </c>
      <c r="R34" s="33">
        <v>3.5467947631699994</v>
      </c>
      <c r="S34" s="33">
        <v>1.7432277269800001</v>
      </c>
      <c r="T34" s="32">
        <v>10.51227187928</v>
      </c>
      <c r="V34" s="33">
        <v>10.130202737600001</v>
      </c>
      <c r="W34" s="33">
        <v>16.88685036116</v>
      </c>
      <c r="X34" s="33">
        <v>7.9268065535300014</v>
      </c>
      <c r="Y34" s="32">
        <v>34.943859652290001</v>
      </c>
    </row>
    <row r="35" spans="1:25" x14ac:dyDescent="0.2">
      <c r="A35">
        <v>2012</v>
      </c>
      <c r="B35" s="33">
        <v>17.454843978939998</v>
      </c>
      <c r="C35" s="33">
        <v>10.081464736099999</v>
      </c>
      <c r="D35" s="33">
        <v>3.7277396953799999</v>
      </c>
      <c r="E35" s="32">
        <v>31.264048410419996</v>
      </c>
      <c r="G35" s="33">
        <v>3.5485184025999996</v>
      </c>
      <c r="H35" s="33">
        <v>4.8358842367199983</v>
      </c>
      <c r="I35" s="33">
        <v>1.5086022632800005</v>
      </c>
      <c r="J35" s="32">
        <v>9.8930049025999978</v>
      </c>
      <c r="L35" s="33">
        <v>4.5389305428099993</v>
      </c>
      <c r="M35" s="33">
        <v>2.8015490537900001</v>
      </c>
      <c r="N35" s="33">
        <v>1.3696488345600002</v>
      </c>
      <c r="O35" s="32">
        <v>8.7101284311599994</v>
      </c>
      <c r="Q35" s="33">
        <v>6.3714894968799989</v>
      </c>
      <c r="R35" s="33">
        <v>4.4169357991399991</v>
      </c>
      <c r="S35" s="33">
        <v>2.1933380771600004</v>
      </c>
      <c r="T35" s="32">
        <v>12.981763373179998</v>
      </c>
      <c r="V35" s="33">
        <v>11.584669728320005</v>
      </c>
      <c r="W35" s="33">
        <v>20.951203805540004</v>
      </c>
      <c r="X35" s="33">
        <v>8.1716035893499939</v>
      </c>
      <c r="Y35" s="32">
        <v>40.707477123210005</v>
      </c>
    </row>
    <row r="36" spans="1:25" x14ac:dyDescent="0.2">
      <c r="A36">
        <v>2013</v>
      </c>
      <c r="B36" s="33">
        <v>21.404001156699998</v>
      </c>
      <c r="C36" s="33">
        <v>11.185290947029999</v>
      </c>
      <c r="D36" s="33">
        <v>3.2312629337499996</v>
      </c>
      <c r="E36" s="32">
        <v>35.820555037479998</v>
      </c>
      <c r="G36" s="33">
        <v>3.65544846909</v>
      </c>
      <c r="H36" s="33">
        <v>4.5401282007699999</v>
      </c>
      <c r="I36" s="33">
        <v>1.6060069524999991</v>
      </c>
      <c r="J36" s="32">
        <v>9.801583622359999</v>
      </c>
      <c r="L36" s="33">
        <v>3.93847069132</v>
      </c>
      <c r="M36" s="33">
        <v>2.9935321766099996</v>
      </c>
      <c r="N36" s="33">
        <v>1.9814309387200002</v>
      </c>
      <c r="O36" s="32">
        <v>8.9134338066499996</v>
      </c>
      <c r="Q36" s="33">
        <v>5.5235987573400003</v>
      </c>
      <c r="R36" s="33">
        <v>4.889326349790001</v>
      </c>
      <c r="S36" s="33">
        <v>1.9805478393600002</v>
      </c>
      <c r="T36" s="32">
        <v>12.39347294649</v>
      </c>
      <c r="V36" s="33">
        <v>12.314616141779997</v>
      </c>
      <c r="W36" s="33">
        <v>19.045699569140002</v>
      </c>
      <c r="X36" s="33">
        <v>8.3783229635400005</v>
      </c>
      <c r="Y36" s="32">
        <v>39.738638674459999</v>
      </c>
    </row>
    <row r="37" spans="1:25" x14ac:dyDescent="0.2">
      <c r="A37">
        <v>2014</v>
      </c>
      <c r="B37" s="33">
        <v>25.692837074340002</v>
      </c>
      <c r="C37" s="33">
        <v>8.3474791739300009</v>
      </c>
      <c r="D37" s="33">
        <v>5.4701472619400002</v>
      </c>
      <c r="E37" s="32">
        <v>39.510463510210002</v>
      </c>
      <c r="G37" s="33">
        <v>4.5632461705699994</v>
      </c>
      <c r="H37" s="33">
        <v>2.8477363119299985</v>
      </c>
      <c r="I37" s="33">
        <v>2.2625672507800001</v>
      </c>
      <c r="J37" s="32">
        <v>9.673549733279998</v>
      </c>
      <c r="L37" s="33">
        <v>5.2848164898199999</v>
      </c>
      <c r="M37" s="33">
        <v>2.9430778629200001</v>
      </c>
      <c r="N37" s="33">
        <v>1.9776167628200001</v>
      </c>
      <c r="O37" s="32">
        <v>10.20551111556</v>
      </c>
      <c r="Q37" s="33">
        <v>6.39778365004</v>
      </c>
      <c r="R37" s="33">
        <v>4.5982113991199993</v>
      </c>
      <c r="S37" s="33">
        <v>2.17613825293</v>
      </c>
      <c r="T37" s="32">
        <v>13.17213330209</v>
      </c>
      <c r="V37" s="33">
        <v>14.646082027330001</v>
      </c>
      <c r="W37" s="33">
        <v>20.941020970350014</v>
      </c>
      <c r="X37" s="33">
        <v>9.4031293357799939</v>
      </c>
      <c r="Y37" s="32">
        <v>44.990232333460007</v>
      </c>
    </row>
    <row r="38" spans="1:25" x14ac:dyDescent="0.2">
      <c r="A38">
        <v>2015</v>
      </c>
      <c r="B38" s="33">
        <v>28.44222392196</v>
      </c>
      <c r="C38" s="33">
        <v>9.3124556551199991</v>
      </c>
      <c r="D38" s="33">
        <v>7.2261071307099991</v>
      </c>
      <c r="E38" s="32">
        <v>44.980786707789996</v>
      </c>
      <c r="G38" s="33">
        <v>6.4785766762899994</v>
      </c>
      <c r="H38" s="33">
        <v>2.3532536409700007</v>
      </c>
      <c r="I38" s="33">
        <v>2.3281226837399998</v>
      </c>
      <c r="J38" s="32">
        <v>11.159953001</v>
      </c>
      <c r="L38" s="33">
        <v>7.4226715522999998</v>
      </c>
      <c r="M38" s="33">
        <v>2.6553195667399998</v>
      </c>
      <c r="N38" s="33">
        <v>2.5960456230900002</v>
      </c>
      <c r="O38" s="32">
        <v>12.674036742129999</v>
      </c>
      <c r="Q38" s="33">
        <v>8.1987306685499988</v>
      </c>
      <c r="R38" s="33">
        <v>3.8842874368400002</v>
      </c>
      <c r="S38" s="33">
        <v>3.2623909573100005</v>
      </c>
      <c r="T38" s="32">
        <v>15.3454090627</v>
      </c>
      <c r="V38" s="33">
        <v>22.438082827679999</v>
      </c>
      <c r="W38" s="33">
        <v>21.929046841030004</v>
      </c>
      <c r="X38" s="33">
        <v>11.95288248001</v>
      </c>
      <c r="Y38" s="32">
        <v>56.320012148720011</v>
      </c>
    </row>
    <row r="39" spans="1:25" x14ac:dyDescent="0.2">
      <c r="A39">
        <v>2016</v>
      </c>
      <c r="B39" s="33">
        <v>35.170356647190005</v>
      </c>
      <c r="C39" s="33">
        <v>9.1701813650299986</v>
      </c>
      <c r="D39" s="33">
        <v>7.7693278627600009</v>
      </c>
      <c r="E39" s="32">
        <v>52.109865874980002</v>
      </c>
      <c r="G39" s="33">
        <v>7.6831716085200021</v>
      </c>
      <c r="H39" s="33">
        <v>3.1482890837300008</v>
      </c>
      <c r="I39" s="33">
        <v>2.2811201751799999</v>
      </c>
      <c r="J39" s="32">
        <v>13.112580867430003</v>
      </c>
      <c r="L39" s="33">
        <v>10.514546301060001</v>
      </c>
      <c r="M39" s="33">
        <v>3.1759799602299998</v>
      </c>
      <c r="N39" s="33">
        <v>2.53371289687</v>
      </c>
      <c r="O39" s="32">
        <v>16.224239158160003</v>
      </c>
      <c r="Q39" s="33">
        <v>11.19702667088</v>
      </c>
      <c r="R39" s="33">
        <v>4.60701859025</v>
      </c>
      <c r="S39" s="33">
        <v>3.1969808578300007</v>
      </c>
      <c r="T39" s="32">
        <v>19.001026118959999</v>
      </c>
      <c r="V39" s="33">
        <v>35.625365018359986</v>
      </c>
      <c r="W39" s="33">
        <v>23.962539547689996</v>
      </c>
      <c r="X39" s="33">
        <v>14.299765398859996</v>
      </c>
      <c r="Y39" s="32">
        <v>73.887669964909975</v>
      </c>
    </row>
    <row r="40" spans="1:25" x14ac:dyDescent="0.2">
      <c r="A40">
        <v>2017</v>
      </c>
      <c r="B40" s="33">
        <v>42.284794940010002</v>
      </c>
      <c r="C40" s="33">
        <v>10.946385792030002</v>
      </c>
      <c r="D40" s="33">
        <v>9.3743897248899994</v>
      </c>
      <c r="E40" s="32">
        <v>62.605570456930003</v>
      </c>
      <c r="G40" s="33">
        <v>10.439522366219999</v>
      </c>
      <c r="H40" s="33">
        <v>5.1516535583900023</v>
      </c>
      <c r="I40" s="33">
        <v>3.0679622389199999</v>
      </c>
      <c r="J40" s="32">
        <v>18.659138163530002</v>
      </c>
      <c r="L40" s="33">
        <v>12.5072134254</v>
      </c>
      <c r="M40" s="33">
        <v>4.2992628742299992</v>
      </c>
      <c r="N40" s="33">
        <v>2.9944885998599995</v>
      </c>
      <c r="O40" s="32">
        <v>19.800964899489998</v>
      </c>
      <c r="Q40" s="33">
        <v>14.738965145610001</v>
      </c>
      <c r="R40" s="33">
        <v>7.289915238929999</v>
      </c>
      <c r="S40" s="33">
        <v>3.7278097334399996</v>
      </c>
      <c r="T40" s="32">
        <v>25.75669011798</v>
      </c>
      <c r="V40" s="33">
        <v>48.898119501340013</v>
      </c>
      <c r="W40" s="33">
        <v>26.136962552319986</v>
      </c>
      <c r="X40" s="33">
        <v>16.442601287159992</v>
      </c>
      <c r="Y40" s="32">
        <v>91.477683340819993</v>
      </c>
    </row>
    <row r="41" spans="1:25" x14ac:dyDescent="0.2">
      <c r="A41">
        <v>2018</v>
      </c>
      <c r="B41" s="33">
        <v>38.634400824309999</v>
      </c>
      <c r="C41" s="33">
        <v>10.157974527169999</v>
      </c>
      <c r="D41" s="33">
        <v>9.4220831372599996</v>
      </c>
      <c r="E41" s="32">
        <v>58.214458488739993</v>
      </c>
      <c r="G41" s="33">
        <v>11.134838377360001</v>
      </c>
      <c r="H41" s="33">
        <v>4.8496256599200018</v>
      </c>
      <c r="I41" s="33">
        <v>3.3573591656200001</v>
      </c>
      <c r="J41" s="32">
        <v>19.341823202900002</v>
      </c>
      <c r="L41" s="33">
        <v>14.13633775213</v>
      </c>
      <c r="M41" s="33">
        <v>3.6850316350499996</v>
      </c>
      <c r="N41" s="33">
        <v>3.3163043893700004</v>
      </c>
      <c r="O41" s="32">
        <v>21.137673776549999</v>
      </c>
      <c r="Q41" s="33">
        <v>18.481864359380001</v>
      </c>
      <c r="R41" s="33">
        <v>8.1041306113799987</v>
      </c>
      <c r="S41" s="33">
        <v>4.5558993261899996</v>
      </c>
      <c r="T41" s="32">
        <v>31.141894296949999</v>
      </c>
      <c r="V41" s="33">
        <v>46.380440554869992</v>
      </c>
      <c r="W41" s="33">
        <v>28.404271283439986</v>
      </c>
      <c r="X41" s="33">
        <v>20.359199074120003</v>
      </c>
      <c r="Y41" s="32">
        <v>95.143910912429973</v>
      </c>
    </row>
    <row r="42" spans="1:25" x14ac:dyDescent="0.2">
      <c r="A42">
        <v>2019</v>
      </c>
      <c r="B42" s="33">
        <v>29.859734061580003</v>
      </c>
      <c r="C42" s="33">
        <v>10.322361876059997</v>
      </c>
      <c r="D42" s="33">
        <v>9.1887694716600006</v>
      </c>
      <c r="E42" s="32">
        <v>49.370865409300002</v>
      </c>
      <c r="G42" s="33">
        <v>7.9887772754700022</v>
      </c>
      <c r="H42" s="33">
        <v>4.3055613524499998</v>
      </c>
      <c r="I42" s="33">
        <v>3.8939862420099995</v>
      </c>
      <c r="J42" s="32">
        <v>16.18832486993</v>
      </c>
      <c r="L42" s="33">
        <v>13.796236379029999</v>
      </c>
      <c r="M42" s="33">
        <v>2.7834096752899988</v>
      </c>
      <c r="N42" s="33">
        <v>3.6476667899999997</v>
      </c>
      <c r="O42" s="32">
        <v>20.227312844319997</v>
      </c>
      <c r="Q42" s="33">
        <v>19.700940641380001</v>
      </c>
      <c r="R42" s="33">
        <v>11.843652085970001</v>
      </c>
      <c r="S42" s="33">
        <v>5.6678091117299996</v>
      </c>
      <c r="T42" s="32">
        <v>37.212401839080002</v>
      </c>
      <c r="V42" s="33">
        <v>39.905264183989999</v>
      </c>
      <c r="W42" s="33">
        <v>33.804211199310018</v>
      </c>
      <c r="X42" s="33">
        <v>22.170422492119982</v>
      </c>
      <c r="Y42" s="32">
        <v>95.879897875419999</v>
      </c>
    </row>
    <row r="43" spans="1:25" x14ac:dyDescent="0.2">
      <c r="A43">
        <v>2020</v>
      </c>
      <c r="B43" s="33">
        <v>28.937275531090005</v>
      </c>
      <c r="C43" s="33">
        <v>9.1114755280100006</v>
      </c>
      <c r="D43" s="33">
        <v>6.8877712810200018</v>
      </c>
      <c r="E43" s="32">
        <v>44.936522340120007</v>
      </c>
      <c r="G43" s="33">
        <v>8.7608626313899993</v>
      </c>
      <c r="H43" s="33">
        <v>5.59363224265</v>
      </c>
      <c r="I43" s="33">
        <v>3.5564418642799986</v>
      </c>
      <c r="J43" s="32">
        <v>17.91093673832</v>
      </c>
      <c r="L43" s="33">
        <v>10.133427378210001</v>
      </c>
      <c r="M43" s="33">
        <v>4.2705421664600003</v>
      </c>
      <c r="N43" s="33">
        <v>4.8723927849800006</v>
      </c>
      <c r="O43" s="32">
        <v>19.276362329650002</v>
      </c>
      <c r="Q43" s="33">
        <v>17.391274702489998</v>
      </c>
      <c r="R43" s="33">
        <v>15.093673554610003</v>
      </c>
      <c r="S43" s="33">
        <v>7.5482140276500003</v>
      </c>
      <c r="T43" s="32">
        <v>40.033162284749999</v>
      </c>
      <c r="V43" s="33">
        <v>41.229480967280004</v>
      </c>
      <c r="W43" s="33">
        <v>34.257461781260027</v>
      </c>
      <c r="X43" s="33">
        <v>23.12755943356002</v>
      </c>
      <c r="Y43" s="32">
        <v>98.614502182100054</v>
      </c>
    </row>
    <row r="44" spans="1:25" x14ac:dyDescent="0.2">
      <c r="A44">
        <v>2021</v>
      </c>
      <c r="B44" s="33">
        <v>35.469135992570003</v>
      </c>
      <c r="C44" s="33">
        <v>7.2178804423400003</v>
      </c>
      <c r="D44" s="33">
        <v>6.9118313865099994</v>
      </c>
      <c r="E44" s="32">
        <v>49.598847821420009</v>
      </c>
      <c r="G44" s="33">
        <v>12.54252466102</v>
      </c>
      <c r="H44" s="33">
        <v>5.8660253995100025</v>
      </c>
      <c r="I44" s="33">
        <v>3.7926469594299999</v>
      </c>
      <c r="J44" s="32">
        <v>22.201197019960006</v>
      </c>
      <c r="L44" s="33">
        <v>13.252085885510001</v>
      </c>
      <c r="M44" s="33">
        <v>6.519034242470001</v>
      </c>
      <c r="N44" s="33">
        <v>6.7963301170100001</v>
      </c>
      <c r="O44" s="32">
        <v>26.567450244990003</v>
      </c>
      <c r="Q44" s="33">
        <v>16.8884436102</v>
      </c>
      <c r="R44" s="33">
        <v>10.455659593779998</v>
      </c>
      <c r="S44" s="33">
        <v>7.5265148678100005</v>
      </c>
      <c r="T44" s="32">
        <v>34.870618071789998</v>
      </c>
      <c r="V44" s="33">
        <v>46.003184665970011</v>
      </c>
      <c r="W44" s="33">
        <v>39.526964077060008</v>
      </c>
      <c r="X44" s="33">
        <v>23.738945102690007</v>
      </c>
      <c r="Y44" s="32">
        <v>109.26909384572004</v>
      </c>
    </row>
    <row r="45" spans="1:25" x14ac:dyDescent="0.2">
      <c r="A45">
        <v>2022</v>
      </c>
      <c r="B45" s="33">
        <v>48.423665277160005</v>
      </c>
      <c r="C45" s="33">
        <v>10.685622103489999</v>
      </c>
      <c r="D45" s="33">
        <v>7.42263838558</v>
      </c>
      <c r="E45" s="32">
        <v>66.531925766230003</v>
      </c>
      <c r="G45" s="33">
        <v>13.375466908769997</v>
      </c>
      <c r="H45" s="33">
        <v>9.1225757855599987</v>
      </c>
      <c r="I45" s="33">
        <v>4.2798578989999996</v>
      </c>
      <c r="J45" s="32">
        <v>26.777900593329996</v>
      </c>
      <c r="L45" s="33">
        <v>14.516703644670001</v>
      </c>
      <c r="M45" s="33">
        <v>6.1754487364199999</v>
      </c>
      <c r="N45" s="33">
        <v>5.2176924198599997</v>
      </c>
      <c r="O45" s="32">
        <v>25.909844800950001</v>
      </c>
      <c r="Q45" s="33">
        <v>20.294677086259998</v>
      </c>
      <c r="R45" s="33">
        <v>9.4914795583</v>
      </c>
      <c r="S45" s="33">
        <v>8.5767528024399979</v>
      </c>
      <c r="T45" s="32">
        <v>38.362909446999993</v>
      </c>
      <c r="V45" s="33">
        <v>60.108606157370033</v>
      </c>
      <c r="W45" s="33">
        <v>56.837370863169987</v>
      </c>
      <c r="X45" s="33">
        <v>24.979683196290008</v>
      </c>
      <c r="Y45" s="32">
        <v>141.92566021683004</v>
      </c>
    </row>
    <row r="46" spans="1:25" x14ac:dyDescent="0.2">
      <c r="A46">
        <v>2023</v>
      </c>
      <c r="B46" s="33">
        <v>37.075422936340004</v>
      </c>
      <c r="C46" s="33">
        <v>11.376595772660002</v>
      </c>
      <c r="D46" s="33">
        <v>5.7250266986699998</v>
      </c>
      <c r="E46" s="32">
        <v>54.177045407670008</v>
      </c>
      <c r="G46" s="33">
        <v>8.9088973047200017</v>
      </c>
      <c r="H46" s="33">
        <v>12.025074986590003</v>
      </c>
      <c r="I46" s="33">
        <v>3.7743501763199991</v>
      </c>
      <c r="J46" s="32">
        <v>24.708322467630005</v>
      </c>
      <c r="L46" s="33">
        <v>11.802247988780001</v>
      </c>
      <c r="M46" s="33">
        <v>6.0602272455000001</v>
      </c>
      <c r="N46" s="33">
        <v>2.4779641170699995</v>
      </c>
      <c r="O46" s="32">
        <v>20.34043935135</v>
      </c>
      <c r="Q46" s="33">
        <v>16.95978054111</v>
      </c>
      <c r="R46" s="33">
        <v>13.241266594619999</v>
      </c>
      <c r="S46" s="33">
        <v>7.6582963031399984</v>
      </c>
      <c r="T46" s="32">
        <v>37.859343438869999</v>
      </c>
      <c r="V46" s="33">
        <v>48.938297236050033</v>
      </c>
      <c r="W46" s="33">
        <v>57.170885153729969</v>
      </c>
      <c r="X46" s="33">
        <v>24.055145787109986</v>
      </c>
      <c r="Y46" s="32">
        <v>130.16432817689</v>
      </c>
    </row>
    <row r="47" spans="1:25" x14ac:dyDescent="0.2">
      <c r="A47">
        <v>2024</v>
      </c>
      <c r="B47" s="33">
        <v>23.114012906510002</v>
      </c>
      <c r="C47" s="33">
        <v>8.871270045970002</v>
      </c>
      <c r="D47" s="33">
        <v>4.9978293377500007</v>
      </c>
      <c r="E47" s="32">
        <v>36.983112290230004</v>
      </c>
      <c r="G47" s="33">
        <v>6.0528578963299999</v>
      </c>
      <c r="H47" s="33">
        <v>10.241749157830004</v>
      </c>
      <c r="I47" s="33">
        <v>3.4371600250300007</v>
      </c>
      <c r="J47" s="32">
        <v>19.731767079190003</v>
      </c>
      <c r="L47" s="33">
        <v>7.5349755926800013</v>
      </c>
      <c r="M47" s="33">
        <v>5.1342610318400013</v>
      </c>
      <c r="N47" s="33">
        <v>2.9396316251300005</v>
      </c>
      <c r="O47" s="32">
        <v>15.608868249650005</v>
      </c>
      <c r="Q47" s="33">
        <v>9.243918604260001</v>
      </c>
      <c r="R47" s="33">
        <v>12.08955306383</v>
      </c>
      <c r="S47" s="33">
        <v>5.4887801308600013</v>
      </c>
      <c r="T47" s="32">
        <v>26.822251798949999</v>
      </c>
      <c r="V47" s="33">
        <v>23.57684673975</v>
      </c>
      <c r="W47" s="33">
        <v>57.829807400390003</v>
      </c>
      <c r="X47" s="33">
        <v>24.239485675079994</v>
      </c>
      <c r="Y47" s="32">
        <v>105.64613981522</v>
      </c>
    </row>
    <row r="48" spans="1:25" ht="15" x14ac:dyDescent="0.25">
      <c r="A48" s="10">
        <v>2025</v>
      </c>
      <c r="B48" s="31">
        <v>29.831669539260002</v>
      </c>
      <c r="C48" s="31">
        <v>7.1320462302299994</v>
      </c>
      <c r="D48" s="31">
        <v>5.6024535412500001</v>
      </c>
      <c r="E48" s="30">
        <v>42.566169310740001</v>
      </c>
      <c r="G48" s="31">
        <v>3.99033104494</v>
      </c>
      <c r="H48" s="31">
        <v>9.7600880502000003</v>
      </c>
      <c r="I48" s="31">
        <v>3.618743465160001</v>
      </c>
      <c r="J48" s="30">
        <v>17.369162560300001</v>
      </c>
      <c r="L48" s="31">
        <v>6.5966366248599995</v>
      </c>
      <c r="M48" s="31">
        <v>5.2259043406599988</v>
      </c>
      <c r="N48" s="31">
        <v>4.1739026834400006</v>
      </c>
      <c r="O48" s="30">
        <v>15.99644364896</v>
      </c>
      <c r="Q48" s="31">
        <v>9.7856214640900028</v>
      </c>
      <c r="R48" s="31">
        <v>13.546109881700001</v>
      </c>
      <c r="S48" s="31">
        <v>4.8696293216299997</v>
      </c>
      <c r="T48" s="30">
        <v>28.201360667420005</v>
      </c>
      <c r="V48" s="31">
        <v>20.104650069990001</v>
      </c>
      <c r="W48" s="31">
        <v>50.871771000349973</v>
      </c>
      <c r="X48" s="31">
        <v>23.392623460569993</v>
      </c>
      <c r="Y48" s="30">
        <v>94.36904453090996</v>
      </c>
    </row>
    <row r="49" spans="1:25" x14ac:dyDescent="0.2">
      <c r="A49" s="16">
        <v>2026</v>
      </c>
      <c r="B49" s="29">
        <v>33.630309577029998</v>
      </c>
      <c r="C49" s="29">
        <v>7.2276658552000006</v>
      </c>
      <c r="D49" s="29">
        <v>7.1732058251899993</v>
      </c>
      <c r="E49" s="29">
        <v>48.031181257420002</v>
      </c>
      <c r="G49" s="29">
        <v>5.96909879696</v>
      </c>
      <c r="H49" s="29">
        <v>10.150798208699998</v>
      </c>
      <c r="I49" s="29">
        <v>3.00000505598</v>
      </c>
      <c r="J49" s="29">
        <v>19.119902061639998</v>
      </c>
      <c r="L49" s="29">
        <v>8.2857958844599988</v>
      </c>
      <c r="M49" s="29">
        <v>4.4976507772799996</v>
      </c>
      <c r="N49" s="29">
        <v>4.9984484597499996</v>
      </c>
      <c r="O49" s="29">
        <v>17.781895121489995</v>
      </c>
      <c r="Q49" s="29">
        <v>11.43419559534</v>
      </c>
      <c r="R49" s="29">
        <v>11.482758174399997</v>
      </c>
      <c r="S49" s="29">
        <v>6.1628099255500004</v>
      </c>
      <c r="T49" s="29">
        <v>29.079763695289998</v>
      </c>
      <c r="V49" s="29">
        <v>22.179303195929997</v>
      </c>
      <c r="W49" s="29">
        <v>60.680144108490019</v>
      </c>
      <c r="X49" s="29">
        <v>25.854446443490001</v>
      </c>
      <c r="Y49" s="29">
        <v>108.71389374791002</v>
      </c>
    </row>
    <row r="50" spans="1:25" x14ac:dyDescent="0.2">
      <c r="A50" s="16">
        <v>2027</v>
      </c>
      <c r="B50" s="29">
        <v>29.220937197639998</v>
      </c>
      <c r="C50" s="29">
        <v>7.1907029433399989</v>
      </c>
      <c r="D50" s="29">
        <v>6.8142918462200006</v>
      </c>
      <c r="E50" s="29">
        <v>43.225931987199999</v>
      </c>
      <c r="G50" s="29">
        <v>7.4514841140199994</v>
      </c>
      <c r="H50" s="29">
        <v>8.6069163799099986</v>
      </c>
      <c r="I50" s="29">
        <v>2.7283812000700007</v>
      </c>
      <c r="J50" s="29">
        <v>18.786781693999998</v>
      </c>
      <c r="L50" s="29">
        <v>9.0164900687799996</v>
      </c>
      <c r="M50" s="29">
        <v>4.0134655491300002</v>
      </c>
      <c r="N50" s="29">
        <v>4.0680136548100005</v>
      </c>
      <c r="O50" s="29">
        <v>17.09796927272</v>
      </c>
      <c r="Q50" s="29">
        <v>12.385657054439999</v>
      </c>
      <c r="R50" s="29">
        <v>11.848624418459998</v>
      </c>
      <c r="S50" s="29">
        <v>6.5761736737299996</v>
      </c>
      <c r="T50" s="29">
        <v>30.810455146629998</v>
      </c>
      <c r="V50" s="29">
        <v>29.454849991300001</v>
      </c>
      <c r="W50" s="29">
        <v>48.12702387649</v>
      </c>
      <c r="X50" s="29">
        <v>24.717015885039984</v>
      </c>
      <c r="Y50" s="29">
        <v>102.29888975282998</v>
      </c>
    </row>
    <row r="51" spans="1:25" x14ac:dyDescent="0.2">
      <c r="B51" s="36"/>
    </row>
    <row r="52" spans="1:25" x14ac:dyDescent="0.2">
      <c r="B52" s="36"/>
    </row>
    <row r="53" spans="1:25" ht="18" x14ac:dyDescent="0.25">
      <c r="B53" s="60" t="s">
        <v>39</v>
      </c>
      <c r="C53" s="60"/>
      <c r="D53" s="60"/>
      <c r="E53" s="60"/>
      <c r="G53" s="60" t="s">
        <v>40</v>
      </c>
      <c r="H53" s="60"/>
      <c r="I53" s="60"/>
      <c r="J53" s="60"/>
      <c r="L53" s="60" t="s">
        <v>41</v>
      </c>
      <c r="M53" s="60"/>
      <c r="N53" s="60"/>
      <c r="O53" s="60"/>
      <c r="Q53" s="60" t="s">
        <v>42</v>
      </c>
      <c r="R53" s="60"/>
      <c r="S53" s="60"/>
      <c r="T53" s="60"/>
      <c r="V53" s="60" t="s">
        <v>43</v>
      </c>
      <c r="W53" s="60"/>
      <c r="X53" s="60"/>
      <c r="Y53" s="60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57" si="0">+B32/B31-1</f>
        <v>-0.19790199539936715</v>
      </c>
      <c r="C57" s="6">
        <f t="shared" si="0"/>
        <v>-3.8761387229469979E-2</v>
      </c>
      <c r="D57" s="6">
        <f t="shared" si="0"/>
        <v>-0.25146706963866572</v>
      </c>
      <c r="E57" s="6">
        <f t="shared" si="0"/>
        <v>-0.16103197820233439</v>
      </c>
      <c r="G57" s="6">
        <f t="shared" ref="G57:J57" si="1">+G32/G31-1</f>
        <v>2.9337024207245266E-2</v>
      </c>
      <c r="H57" s="6">
        <f t="shared" si="1"/>
        <v>0.14209729495989665</v>
      </c>
      <c r="I57" s="6">
        <f t="shared" si="1"/>
        <v>0.34828055630380628</v>
      </c>
      <c r="J57" s="6">
        <f t="shared" si="1"/>
        <v>0.14172590703878862</v>
      </c>
      <c r="L57" s="6">
        <f t="shared" ref="L57:O57" si="2">+L32/L31-1</f>
        <v>4.2766966156902564E-2</v>
      </c>
      <c r="M57" s="6">
        <f t="shared" si="2"/>
        <v>0.27283831595339314</v>
      </c>
      <c r="N57" s="6">
        <f t="shared" si="2"/>
        <v>0.36106145827723757</v>
      </c>
      <c r="O57" s="6">
        <f t="shared" si="2"/>
        <v>0.19680024403133944</v>
      </c>
      <c r="Q57" s="6">
        <f t="shared" ref="Q57:T57" si="3">+Q32/Q31-1</f>
        <v>-0.36251426452362612</v>
      </c>
      <c r="R57" s="6">
        <f t="shared" si="3"/>
        <v>-7.9455315361677936E-2</v>
      </c>
      <c r="S57" s="6">
        <f t="shared" si="3"/>
        <v>-0.37855199940128503</v>
      </c>
      <c r="T57" s="6">
        <f t="shared" si="3"/>
        <v>-0.2439973753779292</v>
      </c>
      <c r="V57" s="6">
        <f t="shared" ref="V57:Y74" si="4">+V32/V31-1</f>
        <v>-0.20766056198171723</v>
      </c>
      <c r="W57" s="6">
        <f t="shared" si="4"/>
        <v>-0.13883878019886797</v>
      </c>
      <c r="X57" s="6">
        <f t="shared" si="4"/>
        <v>0.13362641028856093</v>
      </c>
      <c r="Y57" s="6">
        <f t="shared" si="4"/>
        <v>-0.10202782546987499</v>
      </c>
    </row>
    <row r="58" spans="1:25" x14ac:dyDescent="0.2">
      <c r="A58">
        <v>2010</v>
      </c>
      <c r="B58" s="6">
        <f t="shared" ref="B58:E58" si="5">+B33/B32-1</f>
        <v>0.11416747245289871</v>
      </c>
      <c r="C58" s="6">
        <f t="shared" si="5"/>
        <v>-0.33603200619782625</v>
      </c>
      <c r="D58" s="6">
        <f t="shared" si="5"/>
        <v>-3.5590532360174731E-2</v>
      </c>
      <c r="E58" s="6">
        <f t="shared" si="5"/>
        <v>-4.116864205586579E-2</v>
      </c>
      <c r="G58" s="6">
        <f t="shared" ref="G58:J58" si="6">+G33/G32-1</f>
        <v>4.4783133164244093E-2</v>
      </c>
      <c r="H58" s="6">
        <f t="shared" si="6"/>
        <v>0.44129544045172753</v>
      </c>
      <c r="I58" s="6">
        <f t="shared" si="6"/>
        <v>0.26042351537931974</v>
      </c>
      <c r="J58" s="6">
        <f t="shared" si="6"/>
        <v>0.2577558274327485</v>
      </c>
      <c r="L58" s="6">
        <f t="shared" ref="L58:O58" si="7">+L33/L32-1</f>
        <v>-0.11269617926404929</v>
      </c>
      <c r="M58" s="6">
        <f t="shared" si="7"/>
        <v>-0.27484549132623903</v>
      </c>
      <c r="N58" s="6">
        <f t="shared" si="7"/>
        <v>0.14703381641924396</v>
      </c>
      <c r="O58" s="6">
        <f t="shared" si="7"/>
        <v>-0.18120625004002699</v>
      </c>
      <c r="Q58" s="6">
        <f t="shared" ref="Q58:T58" si="8">+Q33/Q32-1</f>
        <v>0.35225717555566005</v>
      </c>
      <c r="R58" s="6">
        <f t="shared" si="8"/>
        <v>-0.1006785795190519</v>
      </c>
      <c r="S58" s="6">
        <f t="shared" si="8"/>
        <v>0.29820486282009995</v>
      </c>
      <c r="T58" s="6">
        <f t="shared" si="8"/>
        <v>0.10995702683492081</v>
      </c>
      <c r="V58" s="6">
        <f t="shared" si="4"/>
        <v>7.3804920210253755E-2</v>
      </c>
      <c r="W58" s="6">
        <f t="shared" si="4"/>
        <v>-0.15943440366710959</v>
      </c>
      <c r="X58" s="6">
        <f t="shared" si="4"/>
        <v>4.8631062285844351E-2</v>
      </c>
      <c r="Y58" s="6">
        <f t="shared" si="4"/>
        <v>-6.104603435353273E-2</v>
      </c>
    </row>
    <row r="59" spans="1:25" x14ac:dyDescent="0.2">
      <c r="A59">
        <v>2011</v>
      </c>
      <c r="B59" s="6">
        <f t="shared" ref="B59:E59" si="9">+B34/B33-1</f>
        <v>0.24922906953227431</v>
      </c>
      <c r="C59" s="6">
        <f t="shared" si="9"/>
        <v>0.43396813152071978</v>
      </c>
      <c r="D59" s="6">
        <f t="shared" si="9"/>
        <v>0.94595953996527005</v>
      </c>
      <c r="E59" s="6">
        <f t="shared" si="9"/>
        <v>0.36186199731822444</v>
      </c>
      <c r="G59" s="6">
        <f t="shared" ref="G59:J59" si="10">+G34/G33-1</f>
        <v>0.16820667041704485</v>
      </c>
      <c r="H59" s="6">
        <f t="shared" si="10"/>
        <v>0.15343141325956067</v>
      </c>
      <c r="I59" s="6">
        <f t="shared" si="10"/>
        <v>0.17275836552121304</v>
      </c>
      <c r="J59" s="6">
        <f t="shared" si="10"/>
        <v>0.16253176475063991</v>
      </c>
      <c r="L59" s="6">
        <f t="shared" ref="L59:O59" si="11">+L34/L33-1</f>
        <v>0.44611381374118131</v>
      </c>
      <c r="M59" s="6">
        <f t="shared" si="11"/>
        <v>-0.38802242028481126</v>
      </c>
      <c r="N59" s="6">
        <f t="shared" si="11"/>
        <v>0.24716373403671188</v>
      </c>
      <c r="O59" s="6">
        <f t="shared" si="11"/>
        <v>-1.2199920450259305E-2</v>
      </c>
      <c r="Q59" s="6">
        <f t="shared" ref="Q59:T59" si="12">+Q34/Q33-1</f>
        <v>0.47846732691580285</v>
      </c>
      <c r="R59" s="6">
        <f t="shared" si="12"/>
        <v>3.380926053952038E-2</v>
      </c>
      <c r="S59" s="6">
        <f t="shared" si="12"/>
        <v>0.48134328386818948</v>
      </c>
      <c r="T59" s="6">
        <f t="shared" si="12"/>
        <v>0.2914663880424333</v>
      </c>
      <c r="V59" s="6">
        <f t="shared" si="4"/>
        <v>0.48587638764736041</v>
      </c>
      <c r="W59" s="6">
        <f t="shared" si="4"/>
        <v>0.16945203234708939</v>
      </c>
      <c r="X59" s="6">
        <f t="shared" si="4"/>
        <v>-5.9381497171531183E-3</v>
      </c>
      <c r="Y59" s="6">
        <f t="shared" si="4"/>
        <v>0.19540614645371512</v>
      </c>
    </row>
    <row r="60" spans="1:25" x14ac:dyDescent="0.2">
      <c r="A60">
        <v>2012</v>
      </c>
      <c r="B60" s="6">
        <f t="shared" ref="B60:E60" si="13">+B35/B34-1</f>
        <v>0.12537120280012903</v>
      </c>
      <c r="C60" s="6">
        <f t="shared" si="13"/>
        <v>0.79223510556761645</v>
      </c>
      <c r="D60" s="6">
        <f t="shared" si="13"/>
        <v>2.984728344407328E-3</v>
      </c>
      <c r="E60" s="6">
        <f t="shared" si="13"/>
        <v>0.2580080854093314</v>
      </c>
      <c r="G60" s="6">
        <f t="shared" ref="G60:J60" si="14">+G35/G34-1</f>
        <v>0.27651218568175695</v>
      </c>
      <c r="H60" s="6">
        <f t="shared" si="14"/>
        <v>0.11055951820099286</v>
      </c>
      <c r="I60" s="6">
        <f t="shared" si="14"/>
        <v>-0.36911173420760401</v>
      </c>
      <c r="J60" s="6">
        <f t="shared" si="14"/>
        <v>3.8575990883296107E-2</v>
      </c>
      <c r="L60" s="6">
        <f t="shared" ref="L60:O60" si="15">+L35/L34-1</f>
        <v>0.13593923274383246</v>
      </c>
      <c r="M60" s="6">
        <f t="shared" si="15"/>
        <v>0.10408589866039897</v>
      </c>
      <c r="N60" s="6">
        <f t="shared" si="15"/>
        <v>-2.4216497990634522E-2</v>
      </c>
      <c r="O60" s="6">
        <f t="shared" si="15"/>
        <v>9.7431806721974157E-2</v>
      </c>
      <c r="Q60" s="6">
        <f t="shared" ref="Q60:T60" si="16">+Q35/Q34-1</f>
        <v>0.22006610985337427</v>
      </c>
      <c r="R60" s="6">
        <f t="shared" si="16"/>
        <v>0.24533165691050551</v>
      </c>
      <c r="S60" s="6">
        <f t="shared" si="16"/>
        <v>0.25820513477018858</v>
      </c>
      <c r="T60" s="6">
        <f t="shared" si="16"/>
        <v>0.23491510895636547</v>
      </c>
      <c r="V60" s="6">
        <f t="shared" si="4"/>
        <v>0.14357728353466204</v>
      </c>
      <c r="W60" s="6">
        <f t="shared" si="4"/>
        <v>0.24068155739261332</v>
      </c>
      <c r="X60" s="6">
        <f t="shared" si="4"/>
        <v>3.0882176090317071E-2</v>
      </c>
      <c r="Y60" s="6">
        <f t="shared" si="4"/>
        <v>0.16493934923820852</v>
      </c>
    </row>
    <row r="61" spans="1:25" x14ac:dyDescent="0.2">
      <c r="A61">
        <v>2013</v>
      </c>
      <c r="B61" s="6">
        <f t="shared" ref="B61:E61" si="17">+B36/B35-1</f>
        <v>0.22624992709902325</v>
      </c>
      <c r="C61" s="6">
        <f t="shared" si="17"/>
        <v>0.1094906583343378</v>
      </c>
      <c r="D61" s="6">
        <f t="shared" si="17"/>
        <v>-0.13318439649777913</v>
      </c>
      <c r="E61" s="6">
        <f t="shared" si="17"/>
        <v>0.14574269356432312</v>
      </c>
      <c r="G61" s="6">
        <f t="shared" ref="G61:J61" si="18">+G36/G35-1</f>
        <v>3.0133721840544192E-2</v>
      </c>
      <c r="H61" s="6">
        <f t="shared" si="18"/>
        <v>-6.1158626111074699E-2</v>
      </c>
      <c r="I61" s="6">
        <f t="shared" si="18"/>
        <v>6.4566182612123102E-2</v>
      </c>
      <c r="J61" s="6">
        <f t="shared" si="18"/>
        <v>-9.241002217230454E-3</v>
      </c>
      <c r="L61" s="6">
        <f t="shared" ref="L61:O61" si="19">+L36/L35-1</f>
        <v>-0.13229104209166009</v>
      </c>
      <c r="M61" s="6">
        <f t="shared" si="19"/>
        <v>6.852748930463326E-2</v>
      </c>
      <c r="N61" s="6">
        <f t="shared" si="19"/>
        <v>0.44667077335668681</v>
      </c>
      <c r="O61" s="6">
        <f t="shared" si="19"/>
        <v>2.3341260361062766E-2</v>
      </c>
      <c r="Q61" s="6">
        <f t="shared" ref="Q61:T61" si="20">+Q36/Q35-1</f>
        <v>-0.13307574939191147</v>
      </c>
      <c r="R61" s="6">
        <f t="shared" si="20"/>
        <v>0.10694983403244818</v>
      </c>
      <c r="S61" s="6">
        <f t="shared" si="20"/>
        <v>-9.7016615913369519E-2</v>
      </c>
      <c r="T61" s="6">
        <f t="shared" si="20"/>
        <v>-4.5316680775848273E-2</v>
      </c>
      <c r="V61" s="6">
        <f t="shared" si="4"/>
        <v>6.3009686989656366E-2</v>
      </c>
      <c r="W61" s="6">
        <f t="shared" si="4"/>
        <v>-9.0949630106511692E-2</v>
      </c>
      <c r="X61" s="6">
        <f t="shared" si="4"/>
        <v>2.5297283688531236E-2</v>
      </c>
      <c r="Y61" s="6">
        <f t="shared" si="4"/>
        <v>-2.3800012116142799E-2</v>
      </c>
    </row>
    <row r="62" spans="1:25" x14ac:dyDescent="0.2">
      <c r="A62">
        <v>2014</v>
      </c>
      <c r="B62" s="6">
        <f t="shared" ref="B62:E62" si="21">+B37/B36-1</f>
        <v>0.20037542916584505</v>
      </c>
      <c r="C62" s="6">
        <f t="shared" si="21"/>
        <v>-0.2537092496331993</v>
      </c>
      <c r="D62" s="6">
        <f t="shared" si="21"/>
        <v>0.69288212506795066</v>
      </c>
      <c r="E62" s="6">
        <f t="shared" si="21"/>
        <v>0.10301092400352685</v>
      </c>
      <c r="G62" s="6">
        <f t="shared" ref="G62:J62" si="22">+G37/G36-1</f>
        <v>0.24834099267332577</v>
      </c>
      <c r="H62" s="6">
        <f t="shared" si="22"/>
        <v>-0.37276301769473685</v>
      </c>
      <c r="I62" s="6">
        <f t="shared" si="22"/>
        <v>0.40881535242295364</v>
      </c>
      <c r="J62" s="6">
        <f t="shared" si="22"/>
        <v>-1.3062571724422378E-2</v>
      </c>
      <c r="L62" s="6">
        <f t="shared" ref="L62:O62" si="23">+L37/L36-1</f>
        <v>0.34184481846398218</v>
      </c>
      <c r="M62" s="6">
        <f t="shared" si="23"/>
        <v>-1.6854441747519822E-2</v>
      </c>
      <c r="N62" s="6">
        <f t="shared" si="23"/>
        <v>-1.9249603029132256E-3</v>
      </c>
      <c r="O62" s="6">
        <f t="shared" si="23"/>
        <v>0.14495842308785956</v>
      </c>
      <c r="Q62" s="6">
        <f t="shared" ref="Q62:T62" si="24">+Q37/Q36-1</f>
        <v>0.15826364859292941</v>
      </c>
      <c r="R62" s="6">
        <f t="shared" si="24"/>
        <v>-5.9540912150915282E-2</v>
      </c>
      <c r="S62" s="6">
        <f t="shared" si="24"/>
        <v>9.875571277955264E-2</v>
      </c>
      <c r="T62" s="6">
        <f t="shared" si="24"/>
        <v>6.282826121152163E-2</v>
      </c>
      <c r="V62" s="6">
        <f t="shared" si="4"/>
        <v>0.18932509618712379</v>
      </c>
      <c r="W62" s="6">
        <f t="shared" si="4"/>
        <v>9.9514401890546722E-2</v>
      </c>
      <c r="X62" s="6">
        <f t="shared" si="4"/>
        <v>0.12231640827163726</v>
      </c>
      <c r="Y62" s="6">
        <f t="shared" si="4"/>
        <v>0.13215333575015498</v>
      </c>
    </row>
    <row r="63" spans="1:25" x14ac:dyDescent="0.2">
      <c r="A63">
        <v>2015</v>
      </c>
      <c r="B63" s="6">
        <f t="shared" ref="B63:E63" si="25">+B38/B37-1</f>
        <v>0.10700985802637852</v>
      </c>
      <c r="C63" s="6">
        <f t="shared" si="25"/>
        <v>0.11560094503784035</v>
      </c>
      <c r="D63" s="6">
        <f t="shared" si="25"/>
        <v>0.32100778730173407</v>
      </c>
      <c r="E63" s="6">
        <f t="shared" si="25"/>
        <v>0.13845251894264399</v>
      </c>
      <c r="G63" s="6">
        <f t="shared" ref="G63:J63" si="26">+G38/G37-1</f>
        <v>0.41972982261457847</v>
      </c>
      <c r="H63" s="6">
        <f t="shared" si="26"/>
        <v>-0.17364061022379973</v>
      </c>
      <c r="I63" s="6">
        <f t="shared" si="26"/>
        <v>2.8973915775276859E-2</v>
      </c>
      <c r="J63" s="6">
        <f t="shared" si="26"/>
        <v>0.15365644553480884</v>
      </c>
      <c r="L63" s="6">
        <f t="shared" ref="L63:O63" si="27">+L38/L37-1</f>
        <v>0.40452777624314717</v>
      </c>
      <c r="M63" s="6">
        <f t="shared" si="27"/>
        <v>-9.7774612016040319E-2</v>
      </c>
      <c r="N63" s="6">
        <f t="shared" si="27"/>
        <v>0.31271420828176333</v>
      </c>
      <c r="O63" s="6">
        <f t="shared" si="27"/>
        <v>0.24188162637012089</v>
      </c>
      <c r="Q63" s="6">
        <f t="shared" ref="Q63:T63" si="28">+Q38/Q37-1</f>
        <v>0.28149545483594762</v>
      </c>
      <c r="R63" s="6">
        <f t="shared" si="28"/>
        <v>-0.15526123101182976</v>
      </c>
      <c r="S63" s="6">
        <f t="shared" si="28"/>
        <v>0.49916530023652972</v>
      </c>
      <c r="T63" s="6">
        <f t="shared" si="28"/>
        <v>0.16499041656867908</v>
      </c>
      <c r="V63" s="6">
        <f t="shared" si="4"/>
        <v>0.53201947017706885</v>
      </c>
      <c r="W63" s="6">
        <f t="shared" si="4"/>
        <v>4.7181361027187618E-2</v>
      </c>
      <c r="X63" s="6">
        <f t="shared" si="4"/>
        <v>0.27116006312152918</v>
      </c>
      <c r="Y63" s="6">
        <f t="shared" si="4"/>
        <v>0.25182754628350423</v>
      </c>
    </row>
    <row r="64" spans="1:25" x14ac:dyDescent="0.2">
      <c r="A64">
        <v>2016</v>
      </c>
      <c r="B64" s="6">
        <f t="shared" ref="B64:E64" si="29">+B39/B38-1</f>
        <v>0.23655438279688346</v>
      </c>
      <c r="C64" s="6">
        <f t="shared" si="29"/>
        <v>-1.527784886812078E-2</v>
      </c>
      <c r="D64" s="6">
        <f t="shared" si="29"/>
        <v>7.5174741008389612E-2</v>
      </c>
      <c r="E64" s="6">
        <f t="shared" si="29"/>
        <v>0.15849165141336563</v>
      </c>
      <c r="G64" s="6">
        <f t="shared" ref="G64:J64" si="30">+G39/G38-1</f>
        <v>0.18593512007637791</v>
      </c>
      <c r="H64" s="6">
        <f t="shared" si="30"/>
        <v>0.3378451982049373</v>
      </c>
      <c r="I64" s="6">
        <f t="shared" si="30"/>
        <v>-2.0189017051495339E-2</v>
      </c>
      <c r="J64" s="6">
        <f t="shared" si="30"/>
        <v>0.17496739155218988</v>
      </c>
      <c r="L64" s="6">
        <f t="shared" ref="L64:O64" si="31">+L39/L38-1</f>
        <v>0.41654473419370808</v>
      </c>
      <c r="M64" s="6">
        <f t="shared" si="31"/>
        <v>0.19608200836226564</v>
      </c>
      <c r="N64" s="6">
        <f t="shared" si="31"/>
        <v>-2.4010643597937698E-2</v>
      </c>
      <c r="O64" s="6">
        <f t="shared" si="31"/>
        <v>0.28011615306658455</v>
      </c>
      <c r="Q64" s="6">
        <f t="shared" ref="Q64:T64" si="32">+Q39/Q38-1</f>
        <v>0.36570246341075019</v>
      </c>
      <c r="R64" s="6">
        <f t="shared" si="32"/>
        <v>0.18606531189101849</v>
      </c>
      <c r="S64" s="6">
        <f t="shared" si="32"/>
        <v>-2.0049742761037326E-2</v>
      </c>
      <c r="T64" s="6">
        <f t="shared" si="32"/>
        <v>0.23822219670544253</v>
      </c>
      <c r="V64" s="6">
        <f t="shared" si="4"/>
        <v>0.58771875885991176</v>
      </c>
      <c r="W64" s="6">
        <f t="shared" si="4"/>
        <v>9.2730556024681166E-2</v>
      </c>
      <c r="X64" s="6">
        <f t="shared" si="4"/>
        <v>0.19634451545682996</v>
      </c>
      <c r="Y64" s="6">
        <f t="shared" si="4"/>
        <v>0.31192567518984848</v>
      </c>
    </row>
    <row r="65" spans="1:25" x14ac:dyDescent="0.2">
      <c r="A65">
        <v>2017</v>
      </c>
      <c r="B65" s="6">
        <f t="shared" ref="B65:E65" si="33">+B40/B39-1</f>
        <v>0.20228507672493046</v>
      </c>
      <c r="C65" s="6">
        <f t="shared" si="33"/>
        <v>0.19369348939743603</v>
      </c>
      <c r="D65" s="6">
        <f t="shared" si="33"/>
        <v>0.20658953908012978</v>
      </c>
      <c r="E65" s="6">
        <f t="shared" si="33"/>
        <v>0.20141492221704982</v>
      </c>
      <c r="G65" s="6">
        <f t="shared" ref="G65:J65" si="34">+G40/G39-1</f>
        <v>0.35875168460944318</v>
      </c>
      <c r="H65" s="6">
        <f t="shared" si="34"/>
        <v>0.63633434585570958</v>
      </c>
      <c r="I65" s="6">
        <f t="shared" si="34"/>
        <v>0.34493669921529291</v>
      </c>
      <c r="J65" s="6">
        <f t="shared" si="34"/>
        <v>0.42299508786076956</v>
      </c>
      <c r="L65" s="6">
        <f t="shared" ref="L65:O65" si="35">+L40/L39-1</f>
        <v>0.18951527410546598</v>
      </c>
      <c r="M65" s="6">
        <f t="shared" si="35"/>
        <v>0.3536807310077148</v>
      </c>
      <c r="N65" s="6">
        <f t="shared" si="35"/>
        <v>0.18185789856428269</v>
      </c>
      <c r="O65" s="6">
        <f t="shared" si="35"/>
        <v>0.22045568402084825</v>
      </c>
      <c r="Q65" s="6">
        <f t="shared" ref="Q65:T65" si="36">+Q40/Q39-1</f>
        <v>0.3163284842342553</v>
      </c>
      <c r="R65" s="6">
        <f t="shared" si="36"/>
        <v>0.58234986382688159</v>
      </c>
      <c r="S65" s="6">
        <f t="shared" si="36"/>
        <v>0.16604068000904681</v>
      </c>
      <c r="T65" s="6">
        <f t="shared" si="36"/>
        <v>0.35554206160892132</v>
      </c>
      <c r="V65" s="6">
        <f t="shared" si="4"/>
        <v>0.37256472954423736</v>
      </c>
      <c r="W65" s="6">
        <f t="shared" si="4"/>
        <v>9.0742594302347435E-2</v>
      </c>
      <c r="X65" s="6">
        <f t="shared" si="4"/>
        <v>0.14985112192615602</v>
      </c>
      <c r="Y65" s="6">
        <f t="shared" si="4"/>
        <v>0.23806425868164061</v>
      </c>
    </row>
    <row r="66" spans="1:25" x14ac:dyDescent="0.2">
      <c r="A66">
        <v>2018</v>
      </c>
      <c r="B66" s="6">
        <f t="shared" ref="B66:E66" si="37">+B41/B40-1</f>
        <v>-8.6328764769436961E-2</v>
      </c>
      <c r="C66" s="6">
        <f t="shared" si="37"/>
        <v>-7.2024801595613419E-2</v>
      </c>
      <c r="D66" s="6">
        <f t="shared" si="37"/>
        <v>5.0876285037915192E-3</v>
      </c>
      <c r="E66" s="6">
        <f t="shared" si="37"/>
        <v>-7.0139317254698796E-2</v>
      </c>
      <c r="G66" s="6">
        <f t="shared" ref="G66:J66" si="38">+G41/G40-1</f>
        <v>6.6604197658495679E-2</v>
      </c>
      <c r="H66" s="6">
        <f t="shared" si="38"/>
        <v>-5.862736984285688E-2</v>
      </c>
      <c r="I66" s="6">
        <f t="shared" si="38"/>
        <v>9.4328712077589083E-2</v>
      </c>
      <c r="J66" s="6">
        <f t="shared" si="38"/>
        <v>3.6587168892094679E-2</v>
      </c>
      <c r="L66" s="6">
        <f t="shared" ref="L66:O66" si="39">+L41/L40-1</f>
        <v>0.13025477948761388</v>
      </c>
      <c r="M66" s="6">
        <f t="shared" si="39"/>
        <v>-0.14286896548283501</v>
      </c>
      <c r="N66" s="6">
        <f t="shared" si="39"/>
        <v>0.10746936539516194</v>
      </c>
      <c r="O66" s="6">
        <f t="shared" si="39"/>
        <v>6.7507259562610056E-2</v>
      </c>
      <c r="Q66" s="6">
        <f t="shared" ref="Q66:T66" si="40">+Q41/Q40-1</f>
        <v>0.25394586233110283</v>
      </c>
      <c r="R66" s="6">
        <f t="shared" si="40"/>
        <v>0.11169065013292379</v>
      </c>
      <c r="S66" s="6">
        <f t="shared" si="40"/>
        <v>0.2221383739952425</v>
      </c>
      <c r="T66" s="6">
        <f t="shared" si="40"/>
        <v>0.20907982175903661</v>
      </c>
      <c r="V66" s="6">
        <f t="shared" si="4"/>
        <v>-5.1488257056613973E-2</v>
      </c>
      <c r="W66" s="6">
        <f t="shared" si="4"/>
        <v>8.6747215809082068E-2</v>
      </c>
      <c r="X66" s="6">
        <f t="shared" si="4"/>
        <v>0.23819818522379888</v>
      </c>
      <c r="Y66" s="6">
        <f t="shared" si="4"/>
        <v>4.0077835792481142E-2</v>
      </c>
    </row>
    <row r="67" spans="1:25" x14ac:dyDescent="0.2">
      <c r="A67">
        <v>2019</v>
      </c>
      <c r="B67" s="6">
        <f t="shared" ref="B67:E67" si="41">+B42/B41-1</f>
        <v>-0.22712056031702954</v>
      </c>
      <c r="C67" s="6">
        <f t="shared" si="41"/>
        <v>1.6183083394263553E-2</v>
      </c>
      <c r="D67" s="6">
        <f t="shared" si="41"/>
        <v>-2.4762429093556859E-2</v>
      </c>
      <c r="E67" s="6">
        <f t="shared" si="41"/>
        <v>-0.15191403147983495</v>
      </c>
      <c r="G67" s="6">
        <f t="shared" ref="G67:J67" si="42">+G42/G41-1</f>
        <v>-0.28254214343036654</v>
      </c>
      <c r="H67" s="6">
        <f t="shared" si="42"/>
        <v>-0.11218686670322853</v>
      </c>
      <c r="I67" s="6">
        <f t="shared" si="42"/>
        <v>0.15983606457276389</v>
      </c>
      <c r="J67" s="6">
        <f t="shared" si="42"/>
        <v>-0.16304038662173193</v>
      </c>
      <c r="L67" s="6">
        <f t="shared" ref="L67:O67" si="43">+L42/L41-1</f>
        <v>-2.4058662085146953E-2</v>
      </c>
      <c r="M67" s="6">
        <f t="shared" si="43"/>
        <v>-0.24467143000463476</v>
      </c>
      <c r="N67" s="6">
        <f t="shared" si="43"/>
        <v>9.9919175601654642E-2</v>
      </c>
      <c r="O67" s="6">
        <f t="shared" si="43"/>
        <v>-4.3068170218425461E-2</v>
      </c>
      <c r="Q67" s="6">
        <f t="shared" ref="Q67:T67" si="44">+Q42/Q41-1</f>
        <v>6.5960676817828023E-2</v>
      </c>
      <c r="R67" s="6">
        <f t="shared" si="44"/>
        <v>0.46143400864478723</v>
      </c>
      <c r="S67" s="6">
        <f t="shared" si="44"/>
        <v>0.24405934063294277</v>
      </c>
      <c r="T67" s="6">
        <f t="shared" si="44"/>
        <v>0.19493058078758363</v>
      </c>
      <c r="V67" s="6">
        <f t="shared" si="4"/>
        <v>-0.13961006608420612</v>
      </c>
      <c r="W67" s="6">
        <f t="shared" si="4"/>
        <v>0.1901101373798757</v>
      </c>
      <c r="X67" s="6">
        <f t="shared" si="4"/>
        <v>8.8963392489361359E-2</v>
      </c>
      <c r="Y67" s="6">
        <f t="shared" si="4"/>
        <v>7.7355130342227074E-3</v>
      </c>
    </row>
    <row r="68" spans="1:25" x14ac:dyDescent="0.2">
      <c r="A68">
        <v>2020</v>
      </c>
      <c r="B68" s="6">
        <f t="shared" ref="B68:E68" si="45">+B43/B42-1</f>
        <v>-3.0893059147399038E-2</v>
      </c>
      <c r="C68" s="6">
        <f t="shared" si="45"/>
        <v>-0.11730710108684805</v>
      </c>
      <c r="D68" s="6">
        <f t="shared" si="45"/>
        <v>-0.25041418197907095</v>
      </c>
      <c r="E68" s="6">
        <f t="shared" si="45"/>
        <v>-8.9817001027182708E-2</v>
      </c>
      <c r="G68" s="6">
        <f t="shared" ref="G68:J68" si="46">+G43/G42-1</f>
        <v>9.6646248768347709E-2</v>
      </c>
      <c r="H68" s="6">
        <f t="shared" si="46"/>
        <v>0.29916444912973938</v>
      </c>
      <c r="I68" s="6">
        <f t="shared" si="46"/>
        <v>-8.6683505475295908E-2</v>
      </c>
      <c r="J68" s="6">
        <f t="shared" si="46"/>
        <v>0.10641075480204698</v>
      </c>
      <c r="L68" s="6">
        <f t="shared" ref="L68:O68" si="47">+L43/L42-1</f>
        <v>-0.2654933490692718</v>
      </c>
      <c r="M68" s="6">
        <f t="shared" si="47"/>
        <v>0.53428444413776766</v>
      </c>
      <c r="N68" s="6">
        <f t="shared" si="47"/>
        <v>0.33575599567854186</v>
      </c>
      <c r="O68" s="6">
        <f t="shared" si="47"/>
        <v>-4.7013190629373702E-2</v>
      </c>
      <c r="Q68" s="6">
        <f t="shared" ref="Q68:T68" si="48">+Q43/Q42-1</f>
        <v>-0.11723632799739336</v>
      </c>
      <c r="R68" s="6">
        <f t="shared" si="48"/>
        <v>0.27441041370085317</v>
      </c>
      <c r="S68" s="6">
        <f t="shared" si="48"/>
        <v>0.33176927430889425</v>
      </c>
      <c r="T68" s="6">
        <f t="shared" si="48"/>
        <v>7.5801622745771624E-2</v>
      </c>
      <c r="V68" s="6">
        <f t="shared" ref="V68" si="49">+V43/V42-1</f>
        <v>3.3184012444686051E-2</v>
      </c>
      <c r="W68" s="6">
        <f t="shared" si="4"/>
        <v>1.3408109991907224E-2</v>
      </c>
      <c r="X68" s="6">
        <f t="shared" si="4"/>
        <v>4.3171795295296356E-2</v>
      </c>
      <c r="Y68" s="6">
        <f t="shared" si="4"/>
        <v>2.8521143297766338E-2</v>
      </c>
    </row>
    <row r="69" spans="1:25" x14ac:dyDescent="0.2">
      <c r="A69">
        <v>2021</v>
      </c>
      <c r="B69" s="6">
        <f t="shared" ref="B69:E69" si="50">+B44/B43-1</f>
        <v>0.22572479065840922</v>
      </c>
      <c r="C69" s="6">
        <f t="shared" si="50"/>
        <v>-0.20782529458031396</v>
      </c>
      <c r="D69" s="6">
        <f t="shared" si="50"/>
        <v>3.4931626658827319E-3</v>
      </c>
      <c r="E69" s="6">
        <f t="shared" si="50"/>
        <v>0.10375358925221967</v>
      </c>
      <c r="G69" s="6">
        <f t="shared" ref="G69:J69" si="51">+G44/G43-1</f>
        <v>0.43165407206367767</v>
      </c>
      <c r="H69" s="6">
        <f t="shared" si="51"/>
        <v>4.8697008498891803E-2</v>
      </c>
      <c r="I69" s="6">
        <f t="shared" si="51"/>
        <v>6.6416127175418005E-2</v>
      </c>
      <c r="J69" s="6">
        <f t="shared" si="51"/>
        <v>0.23953299284794527</v>
      </c>
      <c r="L69" s="6">
        <f t="shared" ref="L69:O69" si="52">+L44/L43-1</f>
        <v>0.30775949645685308</v>
      </c>
      <c r="M69" s="6">
        <f t="shared" si="52"/>
        <v>0.52651208871538979</v>
      </c>
      <c r="N69" s="6">
        <f t="shared" si="52"/>
        <v>0.39486499076200743</v>
      </c>
      <c r="O69" s="6">
        <f t="shared" si="52"/>
        <v>0.37823982505896292</v>
      </c>
      <c r="Q69" s="6">
        <f t="shared" ref="Q69:T69" si="53">+Q44/Q43-1</f>
        <v>-2.8912837091694343E-2</v>
      </c>
      <c r="R69" s="6">
        <f t="shared" si="53"/>
        <v>-0.30728198433928855</v>
      </c>
      <c r="S69" s="6">
        <f t="shared" si="53"/>
        <v>-2.874740933486164E-3</v>
      </c>
      <c r="T69" s="6">
        <f t="shared" si="53"/>
        <v>-0.12895669285977418</v>
      </c>
      <c r="V69" s="6">
        <f t="shared" ref="V69" si="54">+V44/V43-1</f>
        <v>0.11578374470632924</v>
      </c>
      <c r="W69" s="6">
        <f t="shared" ref="W69" si="55">+W44/W43-1</f>
        <v>0.15382056993733761</v>
      </c>
      <c r="X69" s="6">
        <f t="shared" si="4"/>
        <v>2.6435373385866878E-2</v>
      </c>
      <c r="Y69" s="6">
        <f t="shared" si="4"/>
        <v>0.10804284793676056</v>
      </c>
    </row>
    <row r="70" spans="1:25" x14ac:dyDescent="0.2">
      <c r="A70">
        <v>2022</v>
      </c>
      <c r="B70" s="6">
        <f t="shared" ref="B70:E70" si="56">+B45/B44-1</f>
        <v>0.36523385535254338</v>
      </c>
      <c r="C70" s="6">
        <f t="shared" si="56"/>
        <v>0.48043766987442305</v>
      </c>
      <c r="D70" s="6">
        <f t="shared" si="56"/>
        <v>7.3903278379584769E-2</v>
      </c>
      <c r="E70" s="6">
        <f t="shared" si="56"/>
        <v>0.34140063103436025</v>
      </c>
      <c r="G70" s="6">
        <f t="shared" ref="G70:J70" si="57">+G45/G44-1</f>
        <v>6.6409456649396681E-2</v>
      </c>
      <c r="H70" s="6">
        <f t="shared" si="57"/>
        <v>0.55515449802212258</v>
      </c>
      <c r="I70" s="6">
        <f t="shared" si="57"/>
        <v>0.1284619804536784</v>
      </c>
      <c r="J70" s="6">
        <f t="shared" si="57"/>
        <v>0.2061467032275468</v>
      </c>
      <c r="L70" s="6">
        <f t="shared" ref="L70:O70" si="58">+L45/L44-1</f>
        <v>9.5427826991579368E-2</v>
      </c>
      <c r="M70" s="6">
        <f t="shared" si="58"/>
        <v>-5.2704970287104969E-2</v>
      </c>
      <c r="N70" s="6">
        <f t="shared" si="58"/>
        <v>-0.23227796030668846</v>
      </c>
      <c r="O70" s="6">
        <f t="shared" si="58"/>
        <v>-2.4752297942630341E-2</v>
      </c>
      <c r="Q70" s="6">
        <f t="shared" ref="Q70:T70" si="59">+Q45/Q44-1</f>
        <v>0.2016901944713696</v>
      </c>
      <c r="R70" s="6">
        <f t="shared" si="59"/>
        <v>-9.2216088983384847E-2</v>
      </c>
      <c r="S70" s="6">
        <f t="shared" si="59"/>
        <v>0.1395384122765424</v>
      </c>
      <c r="T70" s="6">
        <f t="shared" si="59"/>
        <v>0.10014997061480901</v>
      </c>
      <c r="V70" s="6">
        <f t="shared" ref="V70" si="60">+V45/V44-1</f>
        <v>0.30661836987634117</v>
      </c>
      <c r="W70" s="6">
        <f t="shared" ref="W70" si="61">+W45/W44-1</f>
        <v>0.43793919392246727</v>
      </c>
      <c r="X70" s="6">
        <f t="shared" si="4"/>
        <v>5.2265932131053461E-2</v>
      </c>
      <c r="Y70" s="6">
        <f t="shared" si="4"/>
        <v>0.29886370630307124</v>
      </c>
    </row>
    <row r="71" spans="1:25" x14ac:dyDescent="0.2">
      <c r="A71">
        <v>2023</v>
      </c>
      <c r="B71" s="6">
        <f t="shared" ref="B71:E71" si="62">+B46/B45-1</f>
        <v>-0.23435322947708848</v>
      </c>
      <c r="C71" s="6">
        <f t="shared" si="62"/>
        <v>6.4663869120388018E-2</v>
      </c>
      <c r="D71" s="6">
        <f t="shared" si="62"/>
        <v>-0.22870731385863541</v>
      </c>
      <c r="E71" s="6">
        <f t="shared" si="62"/>
        <v>-0.18569852317172875</v>
      </c>
      <c r="G71" s="6">
        <f t="shared" ref="G71:J71" si="63">+G46/G45-1</f>
        <v>-0.33393747182921629</v>
      </c>
      <c r="H71" s="6">
        <f t="shared" si="63"/>
        <v>0.31816663070361439</v>
      </c>
      <c r="I71" s="6">
        <f t="shared" si="63"/>
        <v>-0.11811320249630575</v>
      </c>
      <c r="J71" s="6">
        <f t="shared" si="63"/>
        <v>-7.7286795448613055E-2</v>
      </c>
      <c r="L71" s="6">
        <f t="shared" ref="L71:O71" si="64">+L46/L45-1</f>
        <v>-0.18698843224554274</v>
      </c>
      <c r="M71" s="6">
        <f t="shared" si="64"/>
        <v>-1.8657994882295026E-2</v>
      </c>
      <c r="N71" s="6">
        <f t="shared" si="64"/>
        <v>-0.52508428675516139</v>
      </c>
      <c r="O71" s="6">
        <f t="shared" si="64"/>
        <v>-0.21495325396143616</v>
      </c>
      <c r="Q71" s="6">
        <f t="shared" ref="Q71:T71" si="65">+Q46/Q45-1</f>
        <v>-0.16432370571728916</v>
      </c>
      <c r="R71" s="6">
        <f t="shared" si="65"/>
        <v>0.39506875754064374</v>
      </c>
      <c r="S71" s="6">
        <f t="shared" si="65"/>
        <v>-0.10708674022162656</v>
      </c>
      <c r="T71" s="6">
        <f t="shared" si="65"/>
        <v>-1.3126376893433767E-2</v>
      </c>
      <c r="V71" s="6">
        <f t="shared" ref="V71" si="66">+V46/V45-1</f>
        <v>-0.18583543414856551</v>
      </c>
      <c r="W71" s="6">
        <f t="shared" ref="W71" si="67">+W46/W45-1</f>
        <v>5.8678697746747943E-3</v>
      </c>
      <c r="X71" s="6">
        <f t="shared" si="4"/>
        <v>-3.7011574643081691E-2</v>
      </c>
      <c r="Y71" s="6">
        <f t="shared" si="4"/>
        <v>-8.2869665865717423E-2</v>
      </c>
    </row>
    <row r="72" spans="1:25" x14ac:dyDescent="0.2">
      <c r="A72">
        <v>2024</v>
      </c>
      <c r="B72" s="6">
        <f t="shared" ref="B72:E74" si="68">+B47/B46-1</f>
        <v>-0.3765677886885419</v>
      </c>
      <c r="C72" s="6">
        <f t="shared" si="68"/>
        <v>-0.22021752172216102</v>
      </c>
      <c r="D72" s="6">
        <f t="shared" si="68"/>
        <v>-0.12702078072211209</v>
      </c>
      <c r="E72" s="6">
        <f t="shared" si="68"/>
        <v>-0.3173656479060375</v>
      </c>
      <c r="G72" s="6">
        <f t="shared" ref="G72:J74" si="69">+G47/G46-1</f>
        <v>-0.32058281858034776</v>
      </c>
      <c r="H72" s="6">
        <f t="shared" si="69"/>
        <v>-0.14830059943482343</v>
      </c>
      <c r="I72" s="6">
        <f t="shared" si="69"/>
        <v>-8.9337272785526167E-2</v>
      </c>
      <c r="J72" s="6">
        <f t="shared" si="69"/>
        <v>-0.20141211103909262</v>
      </c>
      <c r="L72" s="6">
        <f t="shared" ref="L72:O74" si="70">+L47/L46-1</f>
        <v>-0.36156437317337775</v>
      </c>
      <c r="M72" s="6">
        <f t="shared" si="70"/>
        <v>-0.15279397556379948</v>
      </c>
      <c r="N72" s="6">
        <f t="shared" si="70"/>
        <v>0.18630919829698223</v>
      </c>
      <c r="O72" s="6">
        <f t="shared" si="70"/>
        <v>-0.23261892331671585</v>
      </c>
      <c r="Q72" s="6">
        <f t="shared" ref="Q72:T74" si="71">+Q47/Q46-1</f>
        <v>-0.45495057663906557</v>
      </c>
      <c r="R72" s="6">
        <f t="shared" si="71"/>
        <v>-8.6979106006214502E-2</v>
      </c>
      <c r="S72" s="6">
        <f t="shared" si="71"/>
        <v>-0.28328966213940665</v>
      </c>
      <c r="T72" s="6">
        <f t="shared" si="71"/>
        <v>-0.29152887074603284</v>
      </c>
      <c r="V72" s="6">
        <f t="shared" ref="V72:V75" si="72">+V47/V46-1</f>
        <v>-0.51823320239302706</v>
      </c>
      <c r="W72" s="6">
        <f t="shared" ref="W72:Y75" si="73">+W47/W46-1</f>
        <v>1.1525486178641797E-2</v>
      </c>
      <c r="X72" s="6">
        <f t="shared" si="4"/>
        <v>7.6632205683320187E-3</v>
      </c>
      <c r="Y72" s="6">
        <f t="shared" si="4"/>
        <v>-0.1883633458189129</v>
      </c>
    </row>
    <row r="73" spans="1:25" ht="15" x14ac:dyDescent="0.25">
      <c r="A73" s="5">
        <v>2025</v>
      </c>
      <c r="B73" s="4">
        <f t="shared" si="68"/>
        <v>0.29063134384847511</v>
      </c>
      <c r="C73" s="4">
        <f t="shared" si="68"/>
        <v>-0.19605127639306719</v>
      </c>
      <c r="D73" s="4">
        <f t="shared" si="68"/>
        <v>0.12097736089808109</v>
      </c>
      <c r="E73" s="4">
        <f t="shared" si="68"/>
        <v>0.15096233590878438</v>
      </c>
      <c r="G73" s="4">
        <f t="shared" si="69"/>
        <v>-0.34075256460928349</v>
      </c>
      <c r="H73" s="4">
        <f t="shared" si="69"/>
        <v>-4.7029184195725438E-2</v>
      </c>
      <c r="I73" s="4">
        <f t="shared" si="69"/>
        <v>5.2829498425350563E-2</v>
      </c>
      <c r="J73" s="4">
        <f t="shared" si="69"/>
        <v>-0.11973608392031498</v>
      </c>
      <c r="L73" s="4">
        <f t="shared" si="70"/>
        <v>-0.12453112240092312</v>
      </c>
      <c r="M73" s="4">
        <f t="shared" si="70"/>
        <v>1.7849366880973383E-2</v>
      </c>
      <c r="N73" s="4">
        <f t="shared" si="70"/>
        <v>0.41987269689120188</v>
      </c>
      <c r="O73" s="4">
        <f t="shared" si="70"/>
        <v>2.4830461319236496E-2</v>
      </c>
      <c r="Q73" s="4">
        <f t="shared" si="71"/>
        <v>5.8600998453227637E-2</v>
      </c>
      <c r="R73" s="4">
        <f t="shared" si="71"/>
        <v>0.12048061745374072</v>
      </c>
      <c r="S73" s="4">
        <f t="shared" si="71"/>
        <v>-0.1128029898207985</v>
      </c>
      <c r="T73" s="4">
        <f t="shared" si="71"/>
        <v>5.1416595400241238E-2</v>
      </c>
      <c r="V73" s="4">
        <f t="shared" si="72"/>
        <v>-0.14727146119612167</v>
      </c>
      <c r="W73" s="4">
        <f t="shared" si="73"/>
        <v>-0.12031920410637753</v>
      </c>
      <c r="X73" s="4">
        <f t="shared" si="4"/>
        <v>-3.4937301305061896E-2</v>
      </c>
      <c r="Y73" s="4">
        <f t="shared" si="4"/>
        <v>-0.10674403536214572</v>
      </c>
    </row>
    <row r="74" spans="1:25" x14ac:dyDescent="0.2">
      <c r="A74" s="16">
        <v>2026</v>
      </c>
      <c r="B74" s="19">
        <f t="shared" si="68"/>
        <v>0.12733581782175452</v>
      </c>
      <c r="C74" s="19">
        <f t="shared" si="68"/>
        <v>1.3407039422249634E-2</v>
      </c>
      <c r="D74" s="19">
        <f t="shared" si="68"/>
        <v>0.28036864069907819</v>
      </c>
      <c r="E74" s="19">
        <f t="shared" si="68"/>
        <v>0.12838862493790604</v>
      </c>
      <c r="G74" s="19">
        <f t="shared" si="69"/>
        <v>0.49589062404464079</v>
      </c>
      <c r="H74" s="19">
        <f t="shared" si="69"/>
        <v>4.0031417389927215E-2</v>
      </c>
      <c r="I74" s="19">
        <f t="shared" si="69"/>
        <v>-0.17098156173185486</v>
      </c>
      <c r="J74" s="19">
        <f t="shared" si="69"/>
        <v>0.10079584984376799</v>
      </c>
      <c r="L74" s="19">
        <f t="shared" si="70"/>
        <v>0.25606371180644638</v>
      </c>
      <c r="M74" s="19">
        <f t="shared" si="70"/>
        <v>-0.13935455299360211</v>
      </c>
      <c r="N74" s="19">
        <f t="shared" si="70"/>
        <v>0.19754791590647103</v>
      </c>
      <c r="O74" s="19">
        <f t="shared" si="70"/>
        <v>0.11161552603263014</v>
      </c>
      <c r="Q74" s="19">
        <f t="shared" si="71"/>
        <v>0.16846902747053116</v>
      </c>
      <c r="R74" s="19">
        <f t="shared" si="71"/>
        <v>-0.15232060903975619</v>
      </c>
      <c r="S74" s="19">
        <f t="shared" si="71"/>
        <v>0.26556037811254529</v>
      </c>
      <c r="T74" s="19">
        <f t="shared" si="71"/>
        <v>3.1147540653411854E-2</v>
      </c>
      <c r="V74" s="19">
        <f t="shared" si="72"/>
        <v>0.10319270013243398</v>
      </c>
      <c r="W74" s="19">
        <f t="shared" si="73"/>
        <v>0.19280581185334733</v>
      </c>
      <c r="X74" s="19">
        <f t="shared" si="4"/>
        <v>0.10523928566924501</v>
      </c>
      <c r="Y74" s="19">
        <f t="shared" si="4"/>
        <v>0.15200799465868808</v>
      </c>
    </row>
    <row r="75" spans="1:25" x14ac:dyDescent="0.2">
      <c r="A75" s="16">
        <v>2027</v>
      </c>
      <c r="B75" s="19">
        <f t="shared" ref="B75:E75" si="74">+B50/B49-1</f>
        <v>-0.13111304757068509</v>
      </c>
      <c r="C75" s="19">
        <f t="shared" si="74"/>
        <v>-5.114086981955368E-3</v>
      </c>
      <c r="D75" s="19">
        <f t="shared" si="74"/>
        <v>-5.0035366015792837E-2</v>
      </c>
      <c r="E75" s="19">
        <f t="shared" si="74"/>
        <v>-0.1000443700201038</v>
      </c>
      <c r="G75" s="19">
        <f t="shared" ref="G75:J75" si="75">+G50/G49-1</f>
        <v>0.24834323697489524</v>
      </c>
      <c r="H75" s="19">
        <f t="shared" si="75"/>
        <v>-0.15209462320576683</v>
      </c>
      <c r="I75" s="19">
        <f t="shared" si="75"/>
        <v>-9.0541132711947747E-2</v>
      </c>
      <c r="J75" s="19">
        <f t="shared" si="75"/>
        <v>-1.7422702614587893E-2</v>
      </c>
      <c r="L75" s="19">
        <f t="shared" ref="L75:O75" si="76">+L50/L49-1</f>
        <v>8.8186360671811403E-2</v>
      </c>
      <c r="M75" s="19">
        <f t="shared" si="76"/>
        <v>-0.10765291751771255</v>
      </c>
      <c r="N75" s="19">
        <f t="shared" si="76"/>
        <v>-0.18614472319407194</v>
      </c>
      <c r="O75" s="19">
        <f t="shared" si="76"/>
        <v>-3.8461921189910098E-2</v>
      </c>
      <c r="Q75" s="19">
        <f t="shared" ref="Q75:T75" si="77">+Q50/Q49-1</f>
        <v>8.3211927867297142E-2</v>
      </c>
      <c r="R75" s="19">
        <f t="shared" si="77"/>
        <v>3.1862226697038087E-2</v>
      </c>
      <c r="S75" s="19">
        <f t="shared" si="77"/>
        <v>6.7073908358955103E-2</v>
      </c>
      <c r="T75" s="19">
        <f t="shared" si="77"/>
        <v>5.9515320326358756E-2</v>
      </c>
      <c r="V75" s="19">
        <f t="shared" si="72"/>
        <v>0.32803315465316785</v>
      </c>
      <c r="W75" s="19">
        <f t="shared" si="73"/>
        <v>-0.2068736061265164</v>
      </c>
      <c r="X75" s="19">
        <f t="shared" si="73"/>
        <v>-4.399361482892683E-2</v>
      </c>
      <c r="Y75" s="19">
        <f t="shared" si="73"/>
        <v>-5.9008133863325707E-2</v>
      </c>
    </row>
    <row r="77" spans="1:25" ht="15" x14ac:dyDescent="0.25">
      <c r="A77" s="1" t="s">
        <v>20</v>
      </c>
    </row>
    <row r="78" spans="1:25" x14ac:dyDescent="0.2">
      <c r="A78" s="23" t="s">
        <v>68</v>
      </c>
      <c r="B78" s="24">
        <f>+(B50/B48)^(1/2)-1</f>
        <v>-1.0289242701912671E-2</v>
      </c>
      <c r="C78" s="24">
        <f t="shared" ref="C78:E78" si="78">+(C50/C48)^(1/2)-1</f>
        <v>4.1037733593667358E-3</v>
      </c>
      <c r="D78" s="24">
        <f t="shared" si="78"/>
        <v>0.10286215236835328</v>
      </c>
      <c r="E78" s="24">
        <f t="shared" si="78"/>
        <v>7.7200483359165517E-3</v>
      </c>
      <c r="G78" s="24">
        <f>+(G50/G48)^(1/2)-1</f>
        <v>0.36652293935384894</v>
      </c>
      <c r="H78" s="24">
        <f t="shared" ref="H78:J78" si="79">+(H50/H48)^(1/2)-1</f>
        <v>-6.0932254392769281E-2</v>
      </c>
      <c r="I78" s="24">
        <f t="shared" si="79"/>
        <v>-0.1316923530059998</v>
      </c>
      <c r="J78" s="24">
        <f t="shared" si="79"/>
        <v>4.0008178387346938E-2</v>
      </c>
      <c r="L78" s="24">
        <f>+(L50/L48)^(1/2)-1</f>
        <v>0.16911564839522342</v>
      </c>
      <c r="M78" s="24">
        <f t="shared" ref="M78:O78" si="80">+(M50/M48)^(1/2)-1</f>
        <v>-0.1236470724144163</v>
      </c>
      <c r="N78" s="24">
        <f t="shared" si="80"/>
        <v>-1.2766141895232952E-2</v>
      </c>
      <c r="O78" s="24">
        <f t="shared" si="80"/>
        <v>3.3857174505687038E-2</v>
      </c>
      <c r="Q78" s="24">
        <f>+(Q50/Q48)^(1/2)-1</f>
        <v>0.1250331496891901</v>
      </c>
      <c r="R78" s="24">
        <f t="shared" ref="R78:T78" si="81">+(R50/R48)^(1/2)-1</f>
        <v>-6.4752255345447818E-2</v>
      </c>
      <c r="S78" s="24">
        <f t="shared" si="81"/>
        <v>0.16208711331672165</v>
      </c>
      <c r="T78" s="24">
        <f t="shared" si="81"/>
        <v>4.523519690026534E-2</v>
      </c>
      <c r="V78" s="24">
        <f>+(V50/V48)^(1/2)-1</f>
        <v>0.21040343759724278</v>
      </c>
      <c r="W78" s="24">
        <f t="shared" ref="W78:Y78" si="82">+(W50/W48)^(1/2)-1</f>
        <v>-2.7351156816305955E-2</v>
      </c>
      <c r="X78" s="24">
        <f t="shared" si="82"/>
        <v>2.791819433343723E-2</v>
      </c>
      <c r="Y78" s="24">
        <f t="shared" si="82"/>
        <v>4.1167687117808605E-2</v>
      </c>
    </row>
  </sheetData>
  <mergeCells count="10">
    <mergeCell ref="B28:E28"/>
    <mergeCell ref="G28:J28"/>
    <mergeCell ref="L28:O28"/>
    <mergeCell ref="Q28:T28"/>
    <mergeCell ref="V28:Y28"/>
    <mergeCell ref="B53:E53"/>
    <mergeCell ref="G53:J53"/>
    <mergeCell ref="L53:O53"/>
    <mergeCell ref="Q53:T53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0AE0-DDFE-402E-8AB0-D23040C1B2A4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61</v>
      </c>
    </row>
    <row r="2" spans="2:10" x14ac:dyDescent="0.2">
      <c r="B2" t="s">
        <v>0</v>
      </c>
      <c r="C2" s="2">
        <f>+LastUpdate</f>
        <v>46100</v>
      </c>
    </row>
    <row r="4" spans="2:10" ht="15" x14ac:dyDescent="0.25">
      <c r="B4" s="34" t="s">
        <v>64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0" t="s">
        <v>44</v>
      </c>
      <c r="C28" s="60"/>
      <c r="D28" s="60"/>
      <c r="E28" s="60"/>
      <c r="G28" s="60" t="s">
        <v>45</v>
      </c>
      <c r="H28" s="60"/>
      <c r="I28" s="60"/>
      <c r="J28" s="60"/>
      <c r="L28" s="60" t="s">
        <v>46</v>
      </c>
      <c r="M28" s="60"/>
      <c r="N28" s="60"/>
      <c r="O28" s="60"/>
      <c r="Q28" s="60" t="s">
        <v>47</v>
      </c>
      <c r="R28" s="60"/>
      <c r="S28" s="60"/>
      <c r="T28" s="60"/>
      <c r="V28" s="60" t="s">
        <v>48</v>
      </c>
      <c r="W28" s="60"/>
      <c r="X28" s="60"/>
      <c r="Y28" s="60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8</v>
      </c>
      <c r="C30" s="26" t="s">
        <v>9</v>
      </c>
      <c r="D30" s="26" t="s">
        <v>10</v>
      </c>
      <c r="E30" s="26" t="s">
        <v>27</v>
      </c>
      <c r="G30" s="26" t="s">
        <v>8</v>
      </c>
      <c r="H30" s="26" t="s">
        <v>9</v>
      </c>
      <c r="I30" s="26" t="s">
        <v>10</v>
      </c>
      <c r="J30" s="26" t="s">
        <v>27</v>
      </c>
      <c r="L30" s="26" t="s">
        <v>8</v>
      </c>
      <c r="M30" s="26" t="s">
        <v>9</v>
      </c>
      <c r="N30" s="26" t="s">
        <v>10</v>
      </c>
      <c r="O30" s="26" t="s">
        <v>27</v>
      </c>
      <c r="Q30" s="26" t="s">
        <v>8</v>
      </c>
      <c r="R30" s="26" t="s">
        <v>9</v>
      </c>
      <c r="S30" s="26" t="s">
        <v>10</v>
      </c>
      <c r="T30" s="26" t="s">
        <v>27</v>
      </c>
      <c r="V30" s="26" t="s">
        <v>8</v>
      </c>
      <c r="W30" s="26" t="s">
        <v>9</v>
      </c>
      <c r="X30" s="26" t="s">
        <v>10</v>
      </c>
      <c r="Y30" s="26" t="s">
        <v>27</v>
      </c>
    </row>
    <row r="31" spans="1:25" x14ac:dyDescent="0.2">
      <c r="A31">
        <v>2008</v>
      </c>
      <c r="B31" s="33">
        <v>9.7856248515299988</v>
      </c>
      <c r="C31" s="33">
        <v>12.49309264052</v>
      </c>
      <c r="D31" s="33">
        <v>2.3763458258500005</v>
      </c>
      <c r="E31" s="32">
        <v>24.655063317900002</v>
      </c>
      <c r="G31" s="33">
        <v>7.5649870761700004</v>
      </c>
      <c r="H31" s="33">
        <v>29.279175641929999</v>
      </c>
      <c r="I31" s="33">
        <v>2.9245908332000004</v>
      </c>
      <c r="J31" s="32">
        <v>39.768753551300001</v>
      </c>
      <c r="L31" s="33">
        <v>2.5834449093699998</v>
      </c>
      <c r="M31" s="33">
        <v>13.734745719009997</v>
      </c>
      <c r="N31" s="33">
        <v>1.5649813471600005</v>
      </c>
      <c r="O31" s="32">
        <v>17.883171975539994</v>
      </c>
      <c r="Q31" s="33">
        <v>4.1362528062899999</v>
      </c>
      <c r="R31" s="33">
        <v>11.699981079679997</v>
      </c>
      <c r="S31" s="33">
        <v>1.33490185156</v>
      </c>
      <c r="T31" s="32">
        <v>17.171135737529998</v>
      </c>
      <c r="V31" s="33">
        <v>5.5027526236799993</v>
      </c>
      <c r="W31" s="33">
        <v>24.93511473481</v>
      </c>
      <c r="X31" s="33">
        <v>2.6141625468000007</v>
      </c>
      <c r="Y31" s="32">
        <v>33.052029905289999</v>
      </c>
    </row>
    <row r="32" spans="1:25" x14ac:dyDescent="0.2">
      <c r="A32">
        <v>2009</v>
      </c>
      <c r="B32" s="33">
        <v>4.4004518267600012</v>
      </c>
      <c r="C32" s="33">
        <v>13.690577303800001</v>
      </c>
      <c r="D32" s="33">
        <v>2.3085977968200004</v>
      </c>
      <c r="E32" s="32">
        <v>20.399626927380002</v>
      </c>
      <c r="G32" s="33">
        <v>5.5175953064399996</v>
      </c>
      <c r="H32" s="33">
        <v>26.418718935520001</v>
      </c>
      <c r="I32" s="33">
        <v>3.4165321230700005</v>
      </c>
      <c r="J32" s="32">
        <v>35.352846365030004</v>
      </c>
      <c r="L32" s="33">
        <v>1.7395680016099999</v>
      </c>
      <c r="M32" s="33">
        <v>12.007596377910001</v>
      </c>
      <c r="N32" s="33">
        <v>1.30374475125</v>
      </c>
      <c r="O32" s="32">
        <v>15.050909130770002</v>
      </c>
      <c r="Q32" s="33">
        <v>2.0332556752399999</v>
      </c>
      <c r="R32" s="33">
        <v>9.7976428029299996</v>
      </c>
      <c r="S32" s="33">
        <v>1.44147955847</v>
      </c>
      <c r="T32" s="32">
        <v>13.272378036639999</v>
      </c>
      <c r="V32" s="33">
        <v>4.0060530691799991</v>
      </c>
      <c r="W32" s="33">
        <v>21.705508616550002</v>
      </c>
      <c r="X32" s="33">
        <v>2.4470188286300001</v>
      </c>
      <c r="Y32" s="32">
        <v>28.158580514360001</v>
      </c>
    </row>
    <row r="33" spans="1:25" x14ac:dyDescent="0.2">
      <c r="A33">
        <v>2010</v>
      </c>
      <c r="B33" s="33">
        <v>2.8170861182600002</v>
      </c>
      <c r="C33" s="33">
        <v>9.2694914440600034</v>
      </c>
      <c r="D33" s="33">
        <v>2.7863639231599993</v>
      </c>
      <c r="E33" s="32">
        <v>14.872941485480004</v>
      </c>
      <c r="G33" s="33">
        <v>3.9539819772699993</v>
      </c>
      <c r="H33" s="33">
        <v>17.745141438979996</v>
      </c>
      <c r="I33" s="33">
        <v>4.5279043799499998</v>
      </c>
      <c r="J33" s="32">
        <v>26.227027796199998</v>
      </c>
      <c r="L33" s="33">
        <v>1.0960466599900001</v>
      </c>
      <c r="M33" s="33">
        <v>7.3080150395700008</v>
      </c>
      <c r="N33" s="33">
        <v>1.1774972101000001</v>
      </c>
      <c r="O33" s="32">
        <v>9.5815589096600018</v>
      </c>
      <c r="Q33" s="33">
        <v>1.1830232549000002</v>
      </c>
      <c r="R33" s="33">
        <v>5.6206699816400008</v>
      </c>
      <c r="S33" s="33">
        <v>1.4605758380799996</v>
      </c>
      <c r="T33" s="32">
        <v>8.2642690746199996</v>
      </c>
      <c r="V33" s="33">
        <v>2.9563711638100005</v>
      </c>
      <c r="W33" s="33">
        <v>14.223113075380001</v>
      </c>
      <c r="X33" s="33">
        <v>2.8524530884699995</v>
      </c>
      <c r="Y33" s="32">
        <v>20.03193732766</v>
      </c>
    </row>
    <row r="34" spans="1:25" x14ac:dyDescent="0.2">
      <c r="A34">
        <v>2011</v>
      </c>
      <c r="B34" s="33">
        <v>6.3185728552199985</v>
      </c>
      <c r="C34" s="33">
        <v>7.2758103667599983</v>
      </c>
      <c r="D34" s="33">
        <v>4.1157895945899989</v>
      </c>
      <c r="E34" s="32">
        <v>17.710172816569994</v>
      </c>
      <c r="G34" s="33">
        <v>5.5122586945700007</v>
      </c>
      <c r="H34" s="33">
        <v>16.31625543701</v>
      </c>
      <c r="I34" s="33">
        <v>4.5147971082899989</v>
      </c>
      <c r="J34" s="32">
        <v>26.343311239869998</v>
      </c>
      <c r="L34" s="33">
        <v>1.7099600568900002</v>
      </c>
      <c r="M34" s="33">
        <v>7.4604588752899987</v>
      </c>
      <c r="N34" s="33">
        <v>1.6722712599900003</v>
      </c>
      <c r="O34" s="32">
        <v>10.842690192169998</v>
      </c>
      <c r="Q34" s="33">
        <v>1.7306158530099998</v>
      </c>
      <c r="R34" s="33">
        <v>4.5631186459200004</v>
      </c>
      <c r="S34" s="33">
        <v>1.86544079733</v>
      </c>
      <c r="T34" s="32">
        <v>8.1591752962600008</v>
      </c>
      <c r="V34" s="33">
        <v>3.440733422170001</v>
      </c>
      <c r="W34" s="33">
        <v>12.843498940680002</v>
      </c>
      <c r="X34" s="33">
        <v>3.1899146106999998</v>
      </c>
      <c r="Y34" s="32">
        <v>19.474146973550003</v>
      </c>
    </row>
    <row r="35" spans="1:25" x14ac:dyDescent="0.2">
      <c r="A35">
        <v>2012</v>
      </c>
      <c r="B35" s="33">
        <v>7.1946590424099996</v>
      </c>
      <c r="C35" s="33">
        <v>8.1377460336499983</v>
      </c>
      <c r="D35" s="33">
        <v>4.2039161889399983</v>
      </c>
      <c r="E35" s="32">
        <v>19.536321264999998</v>
      </c>
      <c r="G35" s="33">
        <v>6.8775598051099998</v>
      </c>
      <c r="H35" s="33">
        <v>15.876257654430004</v>
      </c>
      <c r="I35" s="33">
        <v>4.6792986274300006</v>
      </c>
      <c r="J35" s="32">
        <v>27.433116086970003</v>
      </c>
      <c r="L35" s="33">
        <v>2.8437534546199998</v>
      </c>
      <c r="M35" s="33">
        <v>7.6805020634599996</v>
      </c>
      <c r="N35" s="33">
        <v>2.0185844449000001</v>
      </c>
      <c r="O35" s="32">
        <v>12.54283996298</v>
      </c>
      <c r="Q35" s="33">
        <v>1.6425349364100001</v>
      </c>
      <c r="R35" s="33">
        <v>4.5709158337300009</v>
      </c>
      <c r="S35" s="33">
        <v>2.5342315536100002</v>
      </c>
      <c r="T35" s="32">
        <v>8.7476823237500021</v>
      </c>
      <c r="V35" s="33">
        <v>3.7018839431099995</v>
      </c>
      <c r="W35" s="33">
        <v>13.04812127233</v>
      </c>
      <c r="X35" s="33">
        <v>3.6840643540999993</v>
      </c>
      <c r="Y35" s="32">
        <v>20.434069569539997</v>
      </c>
    </row>
    <row r="36" spans="1:25" x14ac:dyDescent="0.2">
      <c r="A36">
        <v>2013</v>
      </c>
      <c r="B36" s="33">
        <v>5.7379602297399996</v>
      </c>
      <c r="C36" s="33">
        <v>7.801958889119998</v>
      </c>
      <c r="D36" s="33">
        <v>5.0885842885799999</v>
      </c>
      <c r="E36" s="32">
        <v>18.62850340744</v>
      </c>
      <c r="G36" s="33">
        <v>4.7595940738999998</v>
      </c>
      <c r="H36" s="33">
        <v>14.758747663670002</v>
      </c>
      <c r="I36" s="33">
        <v>4.9677117302800005</v>
      </c>
      <c r="J36" s="32">
        <v>24.486053467850002</v>
      </c>
      <c r="L36" s="33">
        <v>2.5778038076100001</v>
      </c>
      <c r="M36" s="33">
        <v>7.1813438771100007</v>
      </c>
      <c r="N36" s="33">
        <v>2.5938243902299996</v>
      </c>
      <c r="O36" s="32">
        <v>12.352972074949999</v>
      </c>
      <c r="Q36" s="33">
        <v>1.2554497679000003</v>
      </c>
      <c r="R36" s="33">
        <v>4.3413929365799993</v>
      </c>
      <c r="S36" s="33">
        <v>2.2506557820800008</v>
      </c>
      <c r="T36" s="32">
        <v>7.8474984865600002</v>
      </c>
      <c r="V36" s="33">
        <v>3.2231010467700005</v>
      </c>
      <c r="W36" s="33">
        <v>12.682811024370002</v>
      </c>
      <c r="X36" s="33">
        <v>3.7436319174300001</v>
      </c>
      <c r="Y36" s="32">
        <v>19.649543988570002</v>
      </c>
    </row>
    <row r="37" spans="1:25" x14ac:dyDescent="0.2">
      <c r="A37">
        <v>2014</v>
      </c>
      <c r="B37" s="33">
        <v>5.6566090560799989</v>
      </c>
      <c r="C37" s="33">
        <v>7.2935763005400025</v>
      </c>
      <c r="D37" s="33">
        <v>6.1407495334799993</v>
      </c>
      <c r="E37" s="32">
        <v>19.090934890100002</v>
      </c>
      <c r="G37" s="33">
        <v>3.9444560814400007</v>
      </c>
      <c r="H37" s="33">
        <v>14.778506012310004</v>
      </c>
      <c r="I37" s="33">
        <v>5.1667215655700005</v>
      </c>
      <c r="J37" s="32">
        <v>23.889683659320006</v>
      </c>
      <c r="L37" s="33">
        <v>1.7865083957500003</v>
      </c>
      <c r="M37" s="33">
        <v>6.9848945670100004</v>
      </c>
      <c r="N37" s="33">
        <v>2.5485190753099993</v>
      </c>
      <c r="O37" s="32">
        <v>11.319922038069999</v>
      </c>
      <c r="Q37" s="33">
        <v>1.2400758528700004</v>
      </c>
      <c r="R37" s="33">
        <v>5.432727174830001</v>
      </c>
      <c r="S37" s="33">
        <v>1.7570455375099996</v>
      </c>
      <c r="T37" s="32">
        <v>8.4298485652100013</v>
      </c>
      <c r="V37" s="33">
        <v>2.6933400229799997</v>
      </c>
      <c r="W37" s="33">
        <v>12.77888077974</v>
      </c>
      <c r="X37" s="33">
        <v>4.2199514412500001</v>
      </c>
      <c r="Y37" s="32">
        <v>19.692172243969999</v>
      </c>
    </row>
    <row r="38" spans="1:25" x14ac:dyDescent="0.2">
      <c r="A38">
        <v>2015</v>
      </c>
      <c r="B38" s="33">
        <v>9.2152541431699984</v>
      </c>
      <c r="C38" s="33">
        <v>9.1320207272300014</v>
      </c>
      <c r="D38" s="33">
        <v>4.3009589816700009</v>
      </c>
      <c r="E38" s="32">
        <v>22.64823385207</v>
      </c>
      <c r="G38" s="33">
        <v>6.3507372879799986</v>
      </c>
      <c r="H38" s="33">
        <v>13.38802396819</v>
      </c>
      <c r="I38" s="33">
        <v>5.789255472869999</v>
      </c>
      <c r="J38" s="32">
        <v>25.528016729039997</v>
      </c>
      <c r="L38" s="33">
        <v>2.28768756833</v>
      </c>
      <c r="M38" s="33">
        <v>6.2857237371499997</v>
      </c>
      <c r="N38" s="33">
        <v>1.8761057450699998</v>
      </c>
      <c r="O38" s="32">
        <v>10.44951705055</v>
      </c>
      <c r="Q38" s="33">
        <v>1.5184861302400001</v>
      </c>
      <c r="R38" s="33">
        <v>4.7733588615299993</v>
      </c>
      <c r="S38" s="33">
        <v>1.95726451085</v>
      </c>
      <c r="T38" s="32">
        <v>8.2491095026199996</v>
      </c>
      <c r="V38" s="33">
        <v>2.5091208213699998</v>
      </c>
      <c r="W38" s="33">
        <v>13.957685786119997</v>
      </c>
      <c r="X38" s="33">
        <v>3.682659530620001</v>
      </c>
      <c r="Y38" s="32">
        <v>20.149466138109997</v>
      </c>
    </row>
    <row r="39" spans="1:25" x14ac:dyDescent="0.2">
      <c r="A39">
        <v>2016</v>
      </c>
      <c r="B39" s="33">
        <v>14.924949336239996</v>
      </c>
      <c r="C39" s="33">
        <v>9.7222312422199977</v>
      </c>
      <c r="D39" s="33">
        <v>3.4699809473199994</v>
      </c>
      <c r="E39" s="32">
        <v>28.117161525779995</v>
      </c>
      <c r="G39" s="33">
        <v>8.4380431867000016</v>
      </c>
      <c r="H39" s="33">
        <v>13.046786320760006</v>
      </c>
      <c r="I39" s="33">
        <v>6.3645388220399983</v>
      </c>
      <c r="J39" s="32">
        <v>27.849368329500003</v>
      </c>
      <c r="L39" s="33">
        <v>2.9837756786100003</v>
      </c>
      <c r="M39" s="33">
        <v>6.4403984312099993</v>
      </c>
      <c r="N39" s="33">
        <v>2.07719479411</v>
      </c>
      <c r="O39" s="32">
        <v>11.501368903929999</v>
      </c>
      <c r="Q39" s="33">
        <v>2.1894289054999998</v>
      </c>
      <c r="R39" s="33">
        <v>5.0281527298400013</v>
      </c>
      <c r="S39" s="33">
        <v>1.7905158064000002</v>
      </c>
      <c r="T39" s="32">
        <v>9.0080974417400022</v>
      </c>
      <c r="V39" s="33">
        <v>3.3499479660799993</v>
      </c>
      <c r="W39" s="33">
        <v>14.357161862000002</v>
      </c>
      <c r="X39" s="33">
        <v>2.6010635424099999</v>
      </c>
      <c r="Y39" s="32">
        <v>20.30817337049</v>
      </c>
    </row>
    <row r="40" spans="1:25" x14ac:dyDescent="0.2">
      <c r="A40">
        <v>2017</v>
      </c>
      <c r="B40" s="33">
        <v>19.572233877429998</v>
      </c>
      <c r="C40" s="33">
        <v>9.6155334325600013</v>
      </c>
      <c r="D40" s="33">
        <v>3.7003001752099984</v>
      </c>
      <c r="E40" s="32">
        <v>32.888067485199997</v>
      </c>
      <c r="G40" s="33">
        <v>10.324302517880003</v>
      </c>
      <c r="H40" s="33">
        <v>15.414569072130002</v>
      </c>
      <c r="I40" s="33">
        <v>6.1185420828699986</v>
      </c>
      <c r="J40" s="32">
        <v>31.857413672880007</v>
      </c>
      <c r="L40" s="33">
        <v>3.991551982729999</v>
      </c>
      <c r="M40" s="33">
        <v>5.9513979967599999</v>
      </c>
      <c r="N40" s="33">
        <v>1.8831696553600004</v>
      </c>
      <c r="O40" s="32">
        <v>11.826119634849999</v>
      </c>
      <c r="Q40" s="33">
        <v>3.1317506417900001</v>
      </c>
      <c r="R40" s="33">
        <v>8.4391039091099991</v>
      </c>
      <c r="S40" s="33">
        <v>2.1987415627600004</v>
      </c>
      <c r="T40" s="32">
        <v>13.769596113659999</v>
      </c>
      <c r="V40" s="33">
        <v>5.550440817220001</v>
      </c>
      <c r="W40" s="33">
        <v>13.444820452469999</v>
      </c>
      <c r="X40" s="33">
        <v>2.3920759913299996</v>
      </c>
      <c r="Y40" s="32">
        <v>21.387337261020001</v>
      </c>
    </row>
    <row r="41" spans="1:25" x14ac:dyDescent="0.2">
      <c r="A41">
        <v>2018</v>
      </c>
      <c r="B41" s="33">
        <v>18.007913224150002</v>
      </c>
      <c r="C41" s="33">
        <v>8.5527079443599998</v>
      </c>
      <c r="D41" s="33">
        <v>4.1051531847099998</v>
      </c>
      <c r="E41" s="32">
        <v>30.665774353220002</v>
      </c>
      <c r="G41" s="33">
        <v>11.81234928556</v>
      </c>
      <c r="H41" s="33">
        <v>15.02057620679</v>
      </c>
      <c r="I41" s="33">
        <v>5.7566469997</v>
      </c>
      <c r="J41" s="32">
        <v>32.589572492050003</v>
      </c>
      <c r="L41" s="33">
        <v>5.9323043789500005</v>
      </c>
      <c r="M41" s="33">
        <v>6.4799734010600014</v>
      </c>
      <c r="N41" s="33">
        <v>1.6128792761900002</v>
      </c>
      <c r="O41" s="32">
        <v>14.025157056200001</v>
      </c>
      <c r="Q41" s="33">
        <v>4.4844352224599993</v>
      </c>
      <c r="R41" s="33">
        <v>8.1255639551600005</v>
      </c>
      <c r="S41" s="33">
        <v>2.1359863642899999</v>
      </c>
      <c r="T41" s="32">
        <v>14.745985541910001</v>
      </c>
      <c r="V41" s="33">
        <v>7.4399178903099994</v>
      </c>
      <c r="W41" s="33">
        <v>12.505898227200003</v>
      </c>
      <c r="X41" s="33">
        <v>2.8464726924100003</v>
      </c>
      <c r="Y41" s="32">
        <v>22.792288809920002</v>
      </c>
    </row>
    <row r="42" spans="1:25" x14ac:dyDescent="0.2">
      <c r="A42">
        <v>2019</v>
      </c>
      <c r="B42" s="33">
        <v>19.863542642660004</v>
      </c>
      <c r="C42" s="33">
        <v>10.911962018950003</v>
      </c>
      <c r="D42" s="33">
        <v>4.4648130895999989</v>
      </c>
      <c r="E42" s="32">
        <v>35.240317751210007</v>
      </c>
      <c r="G42" s="33">
        <v>16.498372643589999</v>
      </c>
      <c r="H42" s="33">
        <v>14.529428027040002</v>
      </c>
      <c r="I42" s="33">
        <v>4.3102705999999991</v>
      </c>
      <c r="J42" s="32">
        <v>35.338071270629996</v>
      </c>
      <c r="L42" s="33">
        <v>6.1756706448199985</v>
      </c>
      <c r="M42" s="33">
        <v>6.6228067568700002</v>
      </c>
      <c r="N42" s="33">
        <v>1.4162003225200002</v>
      </c>
      <c r="O42" s="32">
        <v>14.214677724209999</v>
      </c>
      <c r="Q42" s="33">
        <v>5.5180343269200014</v>
      </c>
      <c r="R42" s="33">
        <v>7.0002599973900006</v>
      </c>
      <c r="S42" s="33">
        <v>1.62548482157</v>
      </c>
      <c r="T42" s="32">
        <v>14.143779145880002</v>
      </c>
      <c r="V42" s="33">
        <v>10.154734499530001</v>
      </c>
      <c r="W42" s="33">
        <v>12.197529212109998</v>
      </c>
      <c r="X42" s="33">
        <v>4.0244601422600006</v>
      </c>
      <c r="Y42" s="32">
        <v>26.3767238539</v>
      </c>
    </row>
    <row r="43" spans="1:25" x14ac:dyDescent="0.2">
      <c r="A43">
        <v>2020</v>
      </c>
      <c r="B43" s="33">
        <v>23.075849294569998</v>
      </c>
      <c r="C43" s="33">
        <v>10.860383771870001</v>
      </c>
      <c r="D43" s="33">
        <v>4.6462056271599987</v>
      </c>
      <c r="E43" s="32">
        <v>38.582438693599997</v>
      </c>
      <c r="G43" s="33">
        <v>18.115784714440004</v>
      </c>
      <c r="H43" s="33">
        <v>14.402733426499998</v>
      </c>
      <c r="I43" s="33">
        <v>3.8647281980200008</v>
      </c>
      <c r="J43" s="32">
        <v>36.383246338960006</v>
      </c>
      <c r="L43" s="33">
        <v>4.9631974719500001</v>
      </c>
      <c r="M43" s="33">
        <v>5.7714154087000011</v>
      </c>
      <c r="N43" s="33">
        <v>1.6507380233800002</v>
      </c>
      <c r="O43" s="32">
        <v>12.385350904030002</v>
      </c>
      <c r="Q43" s="33">
        <v>6.1392662935000004</v>
      </c>
      <c r="R43" s="33">
        <v>5.5816478548700008</v>
      </c>
      <c r="S43" s="33">
        <v>1.5662860280599997</v>
      </c>
      <c r="T43" s="32">
        <v>13.287200176430002</v>
      </c>
      <c r="V43" s="33">
        <v>10.412760103020002</v>
      </c>
      <c r="W43" s="33">
        <v>14.129193093359998</v>
      </c>
      <c r="X43" s="33">
        <v>3.9750297404599992</v>
      </c>
      <c r="Y43" s="32">
        <v>28.516982936839998</v>
      </c>
    </row>
    <row r="44" spans="1:25" x14ac:dyDescent="0.2">
      <c r="A44">
        <v>2021</v>
      </c>
      <c r="B44" s="33">
        <v>23.374236815489997</v>
      </c>
      <c r="C44" s="33">
        <v>15.298406521090007</v>
      </c>
      <c r="D44" s="33">
        <v>5.7021082479900018</v>
      </c>
      <c r="E44" s="32">
        <v>44.374751584570006</v>
      </c>
      <c r="G44" s="33">
        <v>18.205400706140001</v>
      </c>
      <c r="H44" s="33">
        <v>16.639790006969996</v>
      </c>
      <c r="I44" s="33">
        <v>3.7705329873400002</v>
      </c>
      <c r="J44" s="32">
        <v>38.615723700449998</v>
      </c>
      <c r="L44" s="33">
        <v>4.6852870193099996</v>
      </c>
      <c r="M44" s="33">
        <v>6.3376463790899997</v>
      </c>
      <c r="N44" s="33">
        <v>1.3840674690300001</v>
      </c>
      <c r="O44" s="32">
        <v>12.40700086743</v>
      </c>
      <c r="Q44" s="33">
        <v>6.2926652133299994</v>
      </c>
      <c r="R44" s="33">
        <v>6.8989148875800002</v>
      </c>
      <c r="S44" s="33">
        <v>1.8228106437</v>
      </c>
      <c r="T44" s="32">
        <v>15.014390744609999</v>
      </c>
      <c r="V44" s="33">
        <v>9.7916204005499985</v>
      </c>
      <c r="W44" s="33">
        <v>16.103821182040001</v>
      </c>
      <c r="X44" s="33">
        <v>3.6669176453999994</v>
      </c>
      <c r="Y44" s="32">
        <v>29.562359227989997</v>
      </c>
    </row>
    <row r="45" spans="1:25" x14ac:dyDescent="0.2">
      <c r="A45">
        <v>2022</v>
      </c>
      <c r="B45" s="33">
        <v>28.739934181020001</v>
      </c>
      <c r="C45" s="33">
        <v>17.164274918220002</v>
      </c>
      <c r="D45" s="33">
        <v>5.288384476790001</v>
      </c>
      <c r="E45" s="32">
        <v>51.192593576030006</v>
      </c>
      <c r="G45" s="33">
        <v>17.143231853560003</v>
      </c>
      <c r="H45" s="33">
        <v>22.949453588460003</v>
      </c>
      <c r="I45" s="33">
        <v>3.9716865088700004</v>
      </c>
      <c r="J45" s="32">
        <v>44.064371950890006</v>
      </c>
      <c r="L45" s="33">
        <v>5.1446077709900004</v>
      </c>
      <c r="M45" s="33">
        <v>8.3003251131599995</v>
      </c>
      <c r="N45" s="33">
        <v>1.1916997197000001</v>
      </c>
      <c r="O45" s="32">
        <v>14.63663260385</v>
      </c>
      <c r="Q45" s="33">
        <v>8.0665422055700002</v>
      </c>
      <c r="R45" s="33">
        <v>8.3124536286099993</v>
      </c>
      <c r="S45" s="33">
        <v>1.8347534893099999</v>
      </c>
      <c r="T45" s="32">
        <v>18.213749323489999</v>
      </c>
      <c r="V45" s="33">
        <v>11.42962294064</v>
      </c>
      <c r="W45" s="33">
        <v>18.940331856030003</v>
      </c>
      <c r="X45" s="33">
        <v>3.5872218051899996</v>
      </c>
      <c r="Y45" s="32">
        <v>33.957176601859999</v>
      </c>
    </row>
    <row r="46" spans="1:25" x14ac:dyDescent="0.2">
      <c r="A46">
        <v>2023</v>
      </c>
      <c r="B46" s="33">
        <v>23.909635422550004</v>
      </c>
      <c r="C46" s="33">
        <v>9.7327464183399979</v>
      </c>
      <c r="D46" s="33">
        <v>6.0069117408200006</v>
      </c>
      <c r="E46" s="32">
        <v>39.649293581710005</v>
      </c>
      <c r="G46" s="33">
        <v>13.185165334229998</v>
      </c>
      <c r="H46" s="33">
        <v>26.641241886969993</v>
      </c>
      <c r="I46" s="33">
        <v>3.724511284810001</v>
      </c>
      <c r="J46" s="32">
        <v>43.550918506009992</v>
      </c>
      <c r="L46" s="33">
        <v>4.7976220434499997</v>
      </c>
      <c r="M46" s="33">
        <v>7.4264681582299996</v>
      </c>
      <c r="N46" s="33">
        <v>1.5992754969500003</v>
      </c>
      <c r="O46" s="32">
        <v>13.823365698629999</v>
      </c>
      <c r="Q46" s="33">
        <v>8.2607580056700005</v>
      </c>
      <c r="R46" s="33">
        <v>7.6112605204100001</v>
      </c>
      <c r="S46" s="33">
        <v>1.83176933287</v>
      </c>
      <c r="T46" s="32">
        <v>17.703787858950001</v>
      </c>
      <c r="V46" s="33">
        <v>11.222794654580001</v>
      </c>
      <c r="W46" s="33">
        <v>20.206153001989993</v>
      </c>
      <c r="X46" s="33">
        <v>3.0374587336799994</v>
      </c>
      <c r="Y46" s="32">
        <v>34.466406390249993</v>
      </c>
    </row>
    <row r="47" spans="1:25" x14ac:dyDescent="0.2">
      <c r="A47">
        <v>2024</v>
      </c>
      <c r="B47" s="33">
        <v>16.77357471925999</v>
      </c>
      <c r="C47" s="33">
        <v>8.6959698618900028</v>
      </c>
      <c r="D47" s="33">
        <v>4.2696993822799989</v>
      </c>
      <c r="E47" s="32">
        <v>29.739243963429992</v>
      </c>
      <c r="G47" s="33">
        <v>9.8538719362999974</v>
      </c>
      <c r="H47" s="33">
        <v>19.161261184849995</v>
      </c>
      <c r="I47" s="33">
        <v>3.6228603445999994</v>
      </c>
      <c r="J47" s="32">
        <v>32.637993465749993</v>
      </c>
      <c r="L47" s="33">
        <v>4.8039308725000014</v>
      </c>
      <c r="M47" s="33">
        <v>6.5292005426900008</v>
      </c>
      <c r="N47" s="33">
        <v>2.0436718169599999</v>
      </c>
      <c r="O47" s="32">
        <v>13.376803232150003</v>
      </c>
      <c r="Q47" s="33">
        <v>5.9122746765599983</v>
      </c>
      <c r="R47" s="33">
        <v>9.2903786117100022</v>
      </c>
      <c r="S47" s="33">
        <v>1.6228646181299999</v>
      </c>
      <c r="T47" s="32">
        <v>16.825517906399998</v>
      </c>
      <c r="V47" s="33">
        <v>7.8763180549600014</v>
      </c>
      <c r="W47" s="33">
        <v>20.006313617169997</v>
      </c>
      <c r="X47" s="33">
        <v>3.0888532705999996</v>
      </c>
      <c r="Y47" s="32">
        <v>30.971484942730001</v>
      </c>
    </row>
    <row r="48" spans="1:25" ht="15" x14ac:dyDescent="0.25">
      <c r="A48" s="10">
        <v>2025</v>
      </c>
      <c r="B48" s="31">
        <v>13.791593551799998</v>
      </c>
      <c r="C48" s="31">
        <v>9.6396892559400005</v>
      </c>
      <c r="D48" s="31">
        <v>3.7264639587900006</v>
      </c>
      <c r="E48" s="30">
        <v>27.157746766529996</v>
      </c>
      <c r="G48" s="31">
        <v>10.291543162170001</v>
      </c>
      <c r="H48" s="31">
        <v>15.7767746453</v>
      </c>
      <c r="I48" s="31">
        <v>3.6847121639599996</v>
      </c>
      <c r="J48" s="30">
        <v>29.753029971430003</v>
      </c>
      <c r="L48" s="31">
        <v>3.8262191154000003</v>
      </c>
      <c r="M48" s="31">
        <v>7.6969393321999986</v>
      </c>
      <c r="N48" s="31">
        <v>2.1169792710799995</v>
      </c>
      <c r="O48" s="30">
        <v>13.640137718679998</v>
      </c>
      <c r="Q48" s="31">
        <v>5.3675780265200004</v>
      </c>
      <c r="R48" s="31">
        <v>7.9709008082400006</v>
      </c>
      <c r="S48" s="31">
        <v>1.6079258533599998</v>
      </c>
      <c r="T48" s="30">
        <v>14.946404688119999</v>
      </c>
      <c r="V48" s="31">
        <v>6.4155654708299998</v>
      </c>
      <c r="W48" s="31">
        <v>18.631957065419996</v>
      </c>
      <c r="X48" s="31">
        <v>2.8470898923500005</v>
      </c>
      <c r="Y48" s="30">
        <v>27.894612428599999</v>
      </c>
    </row>
    <row r="49" spans="1:25" x14ac:dyDescent="0.2">
      <c r="A49" s="16">
        <v>2026</v>
      </c>
      <c r="B49" s="29">
        <v>15.878900018090004</v>
      </c>
      <c r="C49" s="29">
        <v>10.032718486079997</v>
      </c>
      <c r="D49" s="29">
        <v>3.4035069805100009</v>
      </c>
      <c r="E49" s="29">
        <v>29.315125484680003</v>
      </c>
      <c r="G49" s="29">
        <v>11.188985161530001</v>
      </c>
      <c r="H49" s="29">
        <v>17.47757778966</v>
      </c>
      <c r="I49" s="29">
        <v>3.9172731810199997</v>
      </c>
      <c r="J49" s="29">
        <v>32.583836132210003</v>
      </c>
      <c r="L49" s="29">
        <v>3.9643461433999998</v>
      </c>
      <c r="M49" s="29">
        <v>7.6904072346299994</v>
      </c>
      <c r="N49" s="29">
        <v>1.9532804050799997</v>
      </c>
      <c r="O49" s="29">
        <v>13.608033783109999</v>
      </c>
      <c r="Q49" s="29">
        <v>5.3499272002700007</v>
      </c>
      <c r="R49" s="29">
        <v>6.8063771800300019</v>
      </c>
      <c r="S49" s="29">
        <v>1.53366365489</v>
      </c>
      <c r="T49" s="29">
        <v>13.689968035190004</v>
      </c>
      <c r="V49" s="29">
        <v>6.1962031332099992</v>
      </c>
      <c r="W49" s="29">
        <v>17.200777106860002</v>
      </c>
      <c r="X49" s="29">
        <v>2.9218104524999995</v>
      </c>
      <c r="Y49" s="29">
        <v>26.318790692570001</v>
      </c>
    </row>
    <row r="50" spans="1:25" x14ac:dyDescent="0.2">
      <c r="A50" s="16">
        <v>2027</v>
      </c>
      <c r="B50" s="29">
        <v>16.969247167660008</v>
      </c>
      <c r="C50" s="29">
        <v>10.328318534119997</v>
      </c>
      <c r="D50" s="29">
        <v>3.26232801977</v>
      </c>
      <c r="E50" s="29">
        <v>30.559893721550004</v>
      </c>
      <c r="G50" s="29">
        <v>11.45109767632</v>
      </c>
      <c r="H50" s="29">
        <v>16.768639794109998</v>
      </c>
      <c r="I50" s="29">
        <v>3.8976002883100005</v>
      </c>
      <c r="J50" s="29">
        <v>32.11733775874</v>
      </c>
      <c r="L50" s="29">
        <v>4.2715706048300008</v>
      </c>
      <c r="M50" s="29">
        <v>6.8038952762899996</v>
      </c>
      <c r="N50" s="29">
        <v>1.54139758637</v>
      </c>
      <c r="O50" s="29">
        <v>12.616863467489999</v>
      </c>
      <c r="Q50" s="29">
        <v>5.2210592712599997</v>
      </c>
      <c r="R50" s="29">
        <v>7.3023559140100005</v>
      </c>
      <c r="S50" s="29">
        <v>1.43490867259</v>
      </c>
      <c r="T50" s="29">
        <v>13.95832385786</v>
      </c>
      <c r="V50" s="29">
        <v>7.2231659325099988</v>
      </c>
      <c r="W50" s="29">
        <v>16.37901498231</v>
      </c>
      <c r="X50" s="29">
        <v>2.8610870547900005</v>
      </c>
      <c r="Y50" s="29">
        <v>26.463267969610001</v>
      </c>
    </row>
    <row r="53" spans="1:25" ht="18" x14ac:dyDescent="0.25">
      <c r="B53" s="60" t="s">
        <v>49</v>
      </c>
      <c r="C53" s="60"/>
      <c r="D53" s="60"/>
      <c r="E53" s="60"/>
      <c r="G53" s="60" t="s">
        <v>50</v>
      </c>
      <c r="H53" s="60"/>
      <c r="I53" s="60"/>
      <c r="J53" s="60"/>
      <c r="L53" s="60" t="s">
        <v>51</v>
      </c>
      <c r="M53" s="60"/>
      <c r="N53" s="60"/>
      <c r="O53" s="60"/>
      <c r="Q53" s="60" t="s">
        <v>52</v>
      </c>
      <c r="R53" s="60"/>
      <c r="S53" s="60"/>
      <c r="T53" s="60"/>
      <c r="V53" s="60" t="s">
        <v>53</v>
      </c>
      <c r="W53" s="60"/>
      <c r="X53" s="60"/>
      <c r="Y53" s="60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8</v>
      </c>
      <c r="C55" s="26" t="s">
        <v>9</v>
      </c>
      <c r="D55" s="26" t="s">
        <v>10</v>
      </c>
      <c r="E55" s="26" t="s">
        <v>27</v>
      </c>
      <c r="G55" s="26" t="s">
        <v>8</v>
      </c>
      <c r="H55" s="26" t="s">
        <v>9</v>
      </c>
      <c r="I55" s="26" t="s">
        <v>10</v>
      </c>
      <c r="J55" s="26" t="s">
        <v>27</v>
      </c>
      <c r="L55" s="26" t="s">
        <v>8</v>
      </c>
      <c r="M55" s="26" t="s">
        <v>9</v>
      </c>
      <c r="N55" s="26" t="s">
        <v>10</v>
      </c>
      <c r="O55" s="26" t="s">
        <v>27</v>
      </c>
      <c r="Q55" s="26" t="s">
        <v>8</v>
      </c>
      <c r="R55" s="26" t="s">
        <v>9</v>
      </c>
      <c r="S55" s="26" t="s">
        <v>10</v>
      </c>
      <c r="T55" s="26" t="s">
        <v>27</v>
      </c>
      <c r="V55" s="26" t="s">
        <v>8</v>
      </c>
      <c r="W55" s="26" t="s">
        <v>9</v>
      </c>
      <c r="X55" s="26" t="s">
        <v>10</v>
      </c>
      <c r="Y55" s="26" t="s">
        <v>27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74" si="0">+B32/B31-1</f>
        <v>-0.5503146816350738</v>
      </c>
      <c r="C57" s="6">
        <f t="shared" si="0"/>
        <v>9.585173965620708E-2</v>
      </c>
      <c r="D57" s="6">
        <f t="shared" si="0"/>
        <v>-2.8509330709795666E-2</v>
      </c>
      <c r="E57" s="6">
        <f t="shared" si="0"/>
        <v>-0.17259888306311832</v>
      </c>
      <c r="G57" s="6">
        <f t="shared" ref="G57:J74" si="1">+G32/G31-1</f>
        <v>-0.27064048479069625</v>
      </c>
      <c r="H57" s="6">
        <f t="shared" si="1"/>
        <v>-9.7695944086404141E-2</v>
      </c>
      <c r="I57" s="6">
        <f t="shared" si="1"/>
        <v>0.16820858640650682</v>
      </c>
      <c r="J57" s="6">
        <f t="shared" si="1"/>
        <v>-0.1110396175875531</v>
      </c>
      <c r="L57" s="6">
        <f t="shared" ref="L57:O74" si="2">+L32/L31-1</f>
        <v>-0.32664792065017878</v>
      </c>
      <c r="M57" s="6">
        <f t="shared" si="2"/>
        <v>-0.12575036891360003</v>
      </c>
      <c r="N57" s="6">
        <f t="shared" si="2"/>
        <v>-0.16692633198732443</v>
      </c>
      <c r="O57" s="6">
        <f t="shared" si="2"/>
        <v>-0.1583758657940475</v>
      </c>
      <c r="Q57" s="6">
        <f t="shared" ref="Q57:T74" si="3">+Q32/Q31-1</f>
        <v>-0.50843051175498077</v>
      </c>
      <c r="R57" s="6">
        <f t="shared" si="3"/>
        <v>-0.16259327803990153</v>
      </c>
      <c r="S57" s="6">
        <f t="shared" si="3"/>
        <v>7.9839358066250865E-2</v>
      </c>
      <c r="T57" s="6">
        <f t="shared" si="3"/>
        <v>-0.22705298941692598</v>
      </c>
      <c r="V57" s="6">
        <f t="shared" ref="V57:Y74" si="4">+V32/V31-1</f>
        <v>-0.27199106644540982</v>
      </c>
      <c r="W57" s="6">
        <f t="shared" si="4"/>
        <v>-0.12952040335917892</v>
      </c>
      <c r="X57" s="6">
        <f t="shared" si="4"/>
        <v>-6.3937767899934661E-2</v>
      </c>
      <c r="Y57" s="6">
        <f t="shared" si="4"/>
        <v>-0.14805291550782473</v>
      </c>
    </row>
    <row r="58" spans="1:25" x14ac:dyDescent="0.2">
      <c r="A58">
        <v>2010</v>
      </c>
      <c r="B58" s="6">
        <f t="shared" si="0"/>
        <v>-0.35981889379432519</v>
      </c>
      <c r="C58" s="6">
        <f t="shared" si="0"/>
        <v>-0.32292910383792706</v>
      </c>
      <c r="D58" s="6">
        <f t="shared" si="0"/>
        <v>0.20695078501681929</v>
      </c>
      <c r="E58" s="6">
        <f t="shared" si="0"/>
        <v>-0.27092090760160825</v>
      </c>
      <c r="G58" s="6">
        <f t="shared" si="1"/>
        <v>-0.28338673685346039</v>
      </c>
      <c r="H58" s="6">
        <f t="shared" si="1"/>
        <v>-0.32831181245803598</v>
      </c>
      <c r="I58" s="6">
        <f t="shared" si="1"/>
        <v>0.32529249450795472</v>
      </c>
      <c r="J58" s="6">
        <f t="shared" si="1"/>
        <v>-0.25813532733978095</v>
      </c>
      <c r="L58" s="6">
        <f t="shared" si="2"/>
        <v>-0.36993169627425304</v>
      </c>
      <c r="M58" s="6">
        <f t="shared" si="2"/>
        <v>-0.39138401978481496</v>
      </c>
      <c r="N58" s="6">
        <f t="shared" si="2"/>
        <v>-9.6834553718399774E-2</v>
      </c>
      <c r="O58" s="6">
        <f t="shared" si="2"/>
        <v>-0.36339002339257287</v>
      </c>
      <c r="Q58" s="6">
        <f t="shared" si="3"/>
        <v>-0.41816306266531911</v>
      </c>
      <c r="R58" s="6">
        <f t="shared" si="3"/>
        <v>-0.42632426036606164</v>
      </c>
      <c r="S58" s="6">
        <f t="shared" si="3"/>
        <v>1.3247693661551763E-2</v>
      </c>
      <c r="T58" s="6">
        <f t="shared" si="3"/>
        <v>-0.37733320646793744</v>
      </c>
      <c r="V58" s="6">
        <f t="shared" si="4"/>
        <v>-0.26202396404720085</v>
      </c>
      <c r="W58" s="6">
        <f t="shared" si="4"/>
        <v>-0.34472334527396564</v>
      </c>
      <c r="X58" s="6">
        <f t="shared" si="4"/>
        <v>0.1656849776129381</v>
      </c>
      <c r="Y58" s="6">
        <f t="shared" si="4"/>
        <v>-0.28860272919494878</v>
      </c>
    </row>
    <row r="59" spans="1:25" x14ac:dyDescent="0.2">
      <c r="A59">
        <v>2011</v>
      </c>
      <c r="B59" s="6">
        <f t="shared" si="0"/>
        <v>1.2429462891687262</v>
      </c>
      <c r="C59" s="6">
        <f t="shared" si="0"/>
        <v>-0.21507987674745399</v>
      </c>
      <c r="D59" s="6">
        <f t="shared" si="0"/>
        <v>0.47711846266022051</v>
      </c>
      <c r="E59" s="6">
        <f t="shared" si="0"/>
        <v>0.19076464019305739</v>
      </c>
      <c r="G59" s="6">
        <f t="shared" si="1"/>
        <v>0.39410314115187317</v>
      </c>
      <c r="H59" s="6">
        <f t="shared" si="1"/>
        <v>-8.0522660632685761E-2</v>
      </c>
      <c r="I59" s="6">
        <f t="shared" si="1"/>
        <v>-2.8947766030663624E-3</v>
      </c>
      <c r="J59" s="6">
        <f t="shared" si="1"/>
        <v>4.4337255663735586E-3</v>
      </c>
      <c r="L59" s="6">
        <f t="shared" si="2"/>
        <v>0.56011611486102364</v>
      </c>
      <c r="M59" s="6">
        <f t="shared" si="2"/>
        <v>2.0859814175884228E-2</v>
      </c>
      <c r="N59" s="6">
        <f t="shared" si="2"/>
        <v>0.42019127149182878</v>
      </c>
      <c r="O59" s="6">
        <f t="shared" si="2"/>
        <v>0.13162067826338153</v>
      </c>
      <c r="Q59" s="6">
        <f t="shared" si="3"/>
        <v>0.46287559931041855</v>
      </c>
      <c r="R59" s="6">
        <f t="shared" si="3"/>
        <v>-0.18815396370441728</v>
      </c>
      <c r="S59" s="6">
        <f t="shared" si="3"/>
        <v>0.27719543805559299</v>
      </c>
      <c r="T59" s="6">
        <f t="shared" si="3"/>
        <v>-1.2716645284789552E-2</v>
      </c>
      <c r="V59" s="6">
        <f t="shared" si="4"/>
        <v>0.16383675510343654</v>
      </c>
      <c r="W59" s="6">
        <f t="shared" si="4"/>
        <v>-9.6998043071744311E-2</v>
      </c>
      <c r="X59" s="6">
        <f t="shared" si="4"/>
        <v>0.11830572204467282</v>
      </c>
      <c r="Y59" s="6">
        <f t="shared" si="4"/>
        <v>-2.7845052876628307E-2</v>
      </c>
    </row>
    <row r="60" spans="1:25" x14ac:dyDescent="0.2">
      <c r="A60">
        <v>2012</v>
      </c>
      <c r="B60" s="6">
        <f t="shared" si="0"/>
        <v>0.13865254184198172</v>
      </c>
      <c r="C60" s="6">
        <f t="shared" si="0"/>
        <v>0.11846593347564527</v>
      </c>
      <c r="D60" s="6">
        <f t="shared" si="0"/>
        <v>2.1411831757832678E-2</v>
      </c>
      <c r="E60" s="6">
        <f t="shared" si="0"/>
        <v>0.10311296605312759</v>
      </c>
      <c r="G60" s="6">
        <f t="shared" si="1"/>
        <v>0.24768451304452133</v>
      </c>
      <c r="H60" s="6">
        <f t="shared" si="1"/>
        <v>-2.6966835882083151E-2</v>
      </c>
      <c r="I60" s="6">
        <f t="shared" si="1"/>
        <v>3.643608232980089E-2</v>
      </c>
      <c r="J60" s="6">
        <f t="shared" si="1"/>
        <v>4.1369319034222585E-2</v>
      </c>
      <c r="L60" s="6">
        <f t="shared" si="2"/>
        <v>0.66305256263827173</v>
      </c>
      <c r="M60" s="6">
        <f t="shared" si="2"/>
        <v>2.9494591666313186E-2</v>
      </c>
      <c r="N60" s="6">
        <f t="shared" si="2"/>
        <v>0.20709151272029325</v>
      </c>
      <c r="O60" s="6">
        <f t="shared" si="2"/>
        <v>0.15680147091519392</v>
      </c>
      <c r="Q60" s="6">
        <f t="shared" si="3"/>
        <v>-5.0895706546778441E-2</v>
      </c>
      <c r="R60" s="6">
        <f t="shared" si="3"/>
        <v>1.7087409762996941E-3</v>
      </c>
      <c r="S60" s="6">
        <f t="shared" si="3"/>
        <v>0.35851620551948815</v>
      </c>
      <c r="T60" s="6">
        <f t="shared" si="3"/>
        <v>7.2128249010627421E-2</v>
      </c>
      <c r="V60" s="6">
        <f t="shared" si="4"/>
        <v>7.5899666988817893E-2</v>
      </c>
      <c r="W60" s="6">
        <f t="shared" si="4"/>
        <v>1.5931977150080545E-2</v>
      </c>
      <c r="X60" s="6">
        <f t="shared" si="4"/>
        <v>0.15491002227534945</v>
      </c>
      <c r="Y60" s="6">
        <f t="shared" si="4"/>
        <v>4.9292151142423357E-2</v>
      </c>
    </row>
    <row r="61" spans="1:25" x14ac:dyDescent="0.2">
      <c r="A61">
        <v>2013</v>
      </c>
      <c r="B61" s="6">
        <f t="shared" si="0"/>
        <v>-0.20246947132355675</v>
      </c>
      <c r="C61" s="6">
        <f t="shared" si="0"/>
        <v>-4.1262917660676912E-2</v>
      </c>
      <c r="D61" s="6">
        <f t="shared" si="0"/>
        <v>0.21043904299696981</v>
      </c>
      <c r="E61" s="6">
        <f t="shared" si="0"/>
        <v>-4.646820889388148E-2</v>
      </c>
      <c r="G61" s="6">
        <f t="shared" si="1"/>
        <v>-0.3079530809221549</v>
      </c>
      <c r="H61" s="6">
        <f t="shared" si="1"/>
        <v>-7.0388753765795675E-2</v>
      </c>
      <c r="I61" s="6">
        <f t="shared" si="1"/>
        <v>6.1635968510179051E-2</v>
      </c>
      <c r="J61" s="6">
        <f t="shared" si="1"/>
        <v>-0.10742719163864056</v>
      </c>
      <c r="L61" s="6">
        <f t="shared" si="2"/>
        <v>-9.3520641382583425E-2</v>
      </c>
      <c r="M61" s="6">
        <f t="shared" si="2"/>
        <v>-6.4990306912974471E-2</v>
      </c>
      <c r="N61" s="6">
        <f t="shared" si="2"/>
        <v>0.28497194991438501</v>
      </c>
      <c r="O61" s="6">
        <f t="shared" si="2"/>
        <v>-1.513755167014752E-2</v>
      </c>
      <c r="Q61" s="6">
        <f t="shared" si="3"/>
        <v>-0.23566327870993786</v>
      </c>
      <c r="R61" s="6">
        <f t="shared" si="3"/>
        <v>-5.0213765796405907E-2</v>
      </c>
      <c r="S61" s="6">
        <f t="shared" si="3"/>
        <v>-0.11189812987927128</v>
      </c>
      <c r="T61" s="6">
        <f t="shared" si="3"/>
        <v>-0.10290541012743437</v>
      </c>
      <c r="V61" s="6">
        <f t="shared" si="4"/>
        <v>-0.12933492883565856</v>
      </c>
      <c r="W61" s="6">
        <f t="shared" si="4"/>
        <v>-2.7997153025752453E-2</v>
      </c>
      <c r="X61" s="6">
        <f t="shared" si="4"/>
        <v>1.6168980127534427E-2</v>
      </c>
      <c r="Y61" s="6">
        <f t="shared" si="4"/>
        <v>-3.8393017029727972E-2</v>
      </c>
    </row>
    <row r="62" spans="1:25" x14ac:dyDescent="0.2">
      <c r="A62">
        <v>2014</v>
      </c>
      <c r="B62" s="6">
        <f t="shared" si="0"/>
        <v>-1.4177716540863305E-2</v>
      </c>
      <c r="C62" s="6">
        <f t="shared" si="0"/>
        <v>-6.5160890464181498E-2</v>
      </c>
      <c r="D62" s="6">
        <f t="shared" si="0"/>
        <v>0.20676973893530848</v>
      </c>
      <c r="E62" s="6">
        <f t="shared" si="0"/>
        <v>2.4823866552549312E-2</v>
      </c>
      <c r="G62" s="6">
        <f t="shared" si="1"/>
        <v>-0.17126208239688745</v>
      </c>
      <c r="H62" s="6">
        <f t="shared" si="1"/>
        <v>1.3387550956398542E-3</v>
      </c>
      <c r="I62" s="6">
        <f t="shared" si="1"/>
        <v>4.0060664969137294E-2</v>
      </c>
      <c r="J62" s="6">
        <f t="shared" si="1"/>
        <v>-2.4355489107831363E-2</v>
      </c>
      <c r="L62" s="6">
        <f t="shared" si="2"/>
        <v>-0.30696494803987662</v>
      </c>
      <c r="M62" s="6">
        <f t="shared" si="2"/>
        <v>-2.7355508030491027E-2</v>
      </c>
      <c r="N62" s="6">
        <f t="shared" si="2"/>
        <v>-1.7466608414451246E-2</v>
      </c>
      <c r="O62" s="6">
        <f t="shared" si="2"/>
        <v>-8.3627650950079735E-2</v>
      </c>
      <c r="Q62" s="6">
        <f t="shared" si="3"/>
        <v>-1.2245742858924547E-2</v>
      </c>
      <c r="R62" s="6">
        <f t="shared" si="3"/>
        <v>0.25137882108172338</v>
      </c>
      <c r="S62" s="6">
        <f t="shared" si="3"/>
        <v>-0.21931840866123864</v>
      </c>
      <c r="T62" s="6">
        <f t="shared" si="3"/>
        <v>7.4208370941053481E-2</v>
      </c>
      <c r="V62" s="6">
        <f t="shared" si="4"/>
        <v>-0.16436376523810681</v>
      </c>
      <c r="W62" s="6">
        <f t="shared" si="4"/>
        <v>7.5747998756268142E-3</v>
      </c>
      <c r="X62" s="6">
        <f t="shared" si="4"/>
        <v>0.12723460380875085</v>
      </c>
      <c r="Y62" s="6">
        <f t="shared" si="4"/>
        <v>2.1694272103613965E-3</v>
      </c>
    </row>
    <row r="63" spans="1:25" x14ac:dyDescent="0.2">
      <c r="A63">
        <v>2015</v>
      </c>
      <c r="B63" s="6">
        <f t="shared" si="0"/>
        <v>0.62911278679671079</v>
      </c>
      <c r="C63" s="6">
        <f t="shared" si="0"/>
        <v>0.25206350779574138</v>
      </c>
      <c r="D63" s="6">
        <f t="shared" si="0"/>
        <v>-0.29960358125327713</v>
      </c>
      <c r="E63" s="6">
        <f t="shared" si="0"/>
        <v>0.18633445572195151</v>
      </c>
      <c r="G63" s="6">
        <f t="shared" si="1"/>
        <v>0.61004132302609837</v>
      </c>
      <c r="H63" s="6">
        <f t="shared" si="1"/>
        <v>-9.4088133331053814E-2</v>
      </c>
      <c r="I63" s="6">
        <f t="shared" si="1"/>
        <v>0.12048915340211863</v>
      </c>
      <c r="J63" s="6">
        <f t="shared" si="1"/>
        <v>6.8579102724151575E-2</v>
      </c>
      <c r="L63" s="6">
        <f t="shared" si="2"/>
        <v>0.28053558201700923</v>
      </c>
      <c r="M63" s="6">
        <f t="shared" si="2"/>
        <v>-0.10009754952669137</v>
      </c>
      <c r="N63" s="6">
        <f t="shared" si="2"/>
        <v>-0.26384473114379492</v>
      </c>
      <c r="O63" s="6">
        <f t="shared" si="2"/>
        <v>-7.6891429516276033E-2</v>
      </c>
      <c r="Q63" s="6">
        <f t="shared" si="3"/>
        <v>0.22451068354057035</v>
      </c>
      <c r="R63" s="6">
        <f t="shared" si="3"/>
        <v>-0.12136967163653578</v>
      </c>
      <c r="S63" s="6">
        <f t="shared" si="3"/>
        <v>0.11395206843855687</v>
      </c>
      <c r="T63" s="6">
        <f t="shared" si="3"/>
        <v>-2.1440368850267566E-2</v>
      </c>
      <c r="V63" s="6">
        <f t="shared" si="4"/>
        <v>-6.8398048533869771E-2</v>
      </c>
      <c r="W63" s="6">
        <f t="shared" si="4"/>
        <v>9.2246341968297285E-2</v>
      </c>
      <c r="X63" s="6">
        <f t="shared" si="4"/>
        <v>-0.12732182303757666</v>
      </c>
      <c r="Y63" s="6">
        <f t="shared" si="4"/>
        <v>2.3222115288983769E-2</v>
      </c>
    </row>
    <row r="64" spans="1:25" x14ac:dyDescent="0.2">
      <c r="A64">
        <v>2016</v>
      </c>
      <c r="B64" s="6">
        <f t="shared" si="0"/>
        <v>0.61959172306732424</v>
      </c>
      <c r="C64" s="6">
        <f t="shared" si="0"/>
        <v>6.4630877723491853E-2</v>
      </c>
      <c r="D64" s="6">
        <f t="shared" si="0"/>
        <v>-0.19320761669467135</v>
      </c>
      <c r="E64" s="6">
        <f t="shared" si="0"/>
        <v>0.2414725894050298</v>
      </c>
      <c r="G64" s="6">
        <f t="shared" si="1"/>
        <v>0.32867142885451028</v>
      </c>
      <c r="H64" s="6">
        <f t="shared" si="1"/>
        <v>-2.5488275808347449E-2</v>
      </c>
      <c r="I64" s="6">
        <f t="shared" si="1"/>
        <v>9.9370869339923118E-2</v>
      </c>
      <c r="J64" s="6">
        <f t="shared" si="1"/>
        <v>9.0933487904655719E-2</v>
      </c>
      <c r="L64" s="6">
        <f t="shared" si="2"/>
        <v>0.30427586350357316</v>
      </c>
      <c r="M64" s="6">
        <f t="shared" si="2"/>
        <v>2.4607300690903555E-2</v>
      </c>
      <c r="N64" s="6">
        <f t="shared" si="2"/>
        <v>0.10718428295868643</v>
      </c>
      <c r="O64" s="6">
        <f t="shared" si="2"/>
        <v>0.10066033179252387</v>
      </c>
      <c r="Q64" s="6">
        <f t="shared" si="3"/>
        <v>0.44184978835068822</v>
      </c>
      <c r="R64" s="6">
        <f t="shared" si="3"/>
        <v>5.3378318224398758E-2</v>
      </c>
      <c r="S64" s="6">
        <f t="shared" si="3"/>
        <v>-8.5194772359911797E-2</v>
      </c>
      <c r="T64" s="6">
        <f t="shared" si="3"/>
        <v>9.2008469384354807E-2</v>
      </c>
      <c r="V64" s="6">
        <f t="shared" si="4"/>
        <v>0.33510827280565203</v>
      </c>
      <c r="W64" s="6">
        <f t="shared" si="4"/>
        <v>2.8620509302283992E-2</v>
      </c>
      <c r="X64" s="6">
        <f t="shared" si="4"/>
        <v>-0.29369969697630638</v>
      </c>
      <c r="Y64" s="6">
        <f t="shared" si="4"/>
        <v>7.8764981311256754E-3</v>
      </c>
    </row>
    <row r="65" spans="1:25" x14ac:dyDescent="0.2">
      <c r="A65">
        <v>2017</v>
      </c>
      <c r="B65" s="6">
        <f t="shared" si="0"/>
        <v>0.31137690564253395</v>
      </c>
      <c r="C65" s="6">
        <f t="shared" si="0"/>
        <v>-1.0974621668804585E-2</v>
      </c>
      <c r="D65" s="6">
        <f t="shared" si="0"/>
        <v>6.6374781702442265E-2</v>
      </c>
      <c r="E65" s="6">
        <f t="shared" si="0"/>
        <v>0.16967950178917124</v>
      </c>
      <c r="G65" s="6">
        <f t="shared" si="1"/>
        <v>0.22354227033977647</v>
      </c>
      <c r="H65" s="6">
        <f t="shared" si="1"/>
        <v>0.18148398334710114</v>
      </c>
      <c r="I65" s="6">
        <f t="shared" si="1"/>
        <v>-3.8651149132460039E-2</v>
      </c>
      <c r="J65" s="6">
        <f t="shared" si="1"/>
        <v>0.14391871643043341</v>
      </c>
      <c r="L65" s="6">
        <f t="shared" si="2"/>
        <v>0.33775203388931496</v>
      </c>
      <c r="M65" s="6">
        <f t="shared" si="2"/>
        <v>-7.5927047010060145E-2</v>
      </c>
      <c r="N65" s="6">
        <f t="shared" si="2"/>
        <v>-9.3407291073600129E-2</v>
      </c>
      <c r="O65" s="6">
        <f t="shared" si="2"/>
        <v>2.8235832937158811E-2</v>
      </c>
      <c r="Q65" s="6">
        <f t="shared" si="3"/>
        <v>0.43039613386067099</v>
      </c>
      <c r="R65" s="6">
        <f t="shared" si="3"/>
        <v>0.67837063878895654</v>
      </c>
      <c r="S65" s="6">
        <f t="shared" si="3"/>
        <v>0.22799338319206264</v>
      </c>
      <c r="T65" s="6">
        <f t="shared" si="3"/>
        <v>0.5285798363877674</v>
      </c>
      <c r="V65" s="6">
        <f t="shared" si="4"/>
        <v>0.65687374055393088</v>
      </c>
      <c r="W65" s="6">
        <f t="shared" si="4"/>
        <v>-6.3546083710649959E-2</v>
      </c>
      <c r="X65" s="6">
        <f t="shared" si="4"/>
        <v>-8.0346961030549946E-2</v>
      </c>
      <c r="Y65" s="6">
        <f t="shared" si="4"/>
        <v>5.3139387321665454E-2</v>
      </c>
    </row>
    <row r="66" spans="1:25" x14ac:dyDescent="0.2">
      <c r="A66">
        <v>2018</v>
      </c>
      <c r="B66" s="6">
        <f t="shared" si="0"/>
        <v>-7.9925503806896336E-2</v>
      </c>
      <c r="C66" s="6">
        <f t="shared" si="0"/>
        <v>-0.11053214006838918</v>
      </c>
      <c r="D66" s="6">
        <f t="shared" si="0"/>
        <v>0.1094108559657665</v>
      </c>
      <c r="E66" s="6">
        <f t="shared" si="0"/>
        <v>-6.7571411211073795E-2</v>
      </c>
      <c r="G66" s="6">
        <f t="shared" si="1"/>
        <v>0.14413048872821599</v>
      </c>
      <c r="H66" s="6">
        <f t="shared" si="1"/>
        <v>-2.5559771635286999E-2</v>
      </c>
      <c r="I66" s="6">
        <f t="shared" si="1"/>
        <v>-5.9147273691749436E-2</v>
      </c>
      <c r="J66" s="6">
        <f t="shared" si="1"/>
        <v>2.2982368458657421E-2</v>
      </c>
      <c r="L66" s="6">
        <f t="shared" si="2"/>
        <v>0.48621498720721545</v>
      </c>
      <c r="M66" s="6">
        <f t="shared" si="2"/>
        <v>8.8815334579835481E-2</v>
      </c>
      <c r="N66" s="6">
        <f t="shared" si="2"/>
        <v>-0.14352948944386512</v>
      </c>
      <c r="O66" s="6">
        <f t="shared" si="2"/>
        <v>0.18594750342874367</v>
      </c>
      <c r="Q66" s="6">
        <f t="shared" si="3"/>
        <v>0.43192601691201427</v>
      </c>
      <c r="R66" s="6">
        <f t="shared" si="3"/>
        <v>-3.7153228272439276E-2</v>
      </c>
      <c r="S66" s="6">
        <f t="shared" si="3"/>
        <v>-2.8541416386938301E-2</v>
      </c>
      <c r="T66" s="6">
        <f t="shared" si="3"/>
        <v>7.0909082604200924E-2</v>
      </c>
      <c r="V66" s="6">
        <f t="shared" si="4"/>
        <v>0.34041928115474684</v>
      </c>
      <c r="W66" s="6">
        <f t="shared" si="4"/>
        <v>-6.9835237189612598E-2</v>
      </c>
      <c r="X66" s="6">
        <f t="shared" si="4"/>
        <v>0.18995914123420277</v>
      </c>
      <c r="Y66" s="6">
        <f t="shared" si="4"/>
        <v>6.5690811892728185E-2</v>
      </c>
    </row>
    <row r="67" spans="1:25" x14ac:dyDescent="0.2">
      <c r="A67">
        <v>2019</v>
      </c>
      <c r="B67" s="6">
        <f t="shared" si="0"/>
        <v>0.10304522214275558</v>
      </c>
      <c r="C67" s="6">
        <f t="shared" si="0"/>
        <v>0.27584878262396306</v>
      </c>
      <c r="D67" s="6">
        <f t="shared" si="0"/>
        <v>8.7611810986635952E-2</v>
      </c>
      <c r="E67" s="6">
        <f t="shared" si="0"/>
        <v>0.14917423396189777</v>
      </c>
      <c r="G67" s="6">
        <f t="shared" si="1"/>
        <v>0.39670545162073956</v>
      </c>
      <c r="H67" s="6">
        <f t="shared" si="1"/>
        <v>-3.2698358104796044E-2</v>
      </c>
      <c r="I67" s="6">
        <f t="shared" si="1"/>
        <v>-0.25125327291657396</v>
      </c>
      <c r="J67" s="6">
        <f t="shared" si="1"/>
        <v>8.4336754624518839E-2</v>
      </c>
      <c r="L67" s="6">
        <f t="shared" si="2"/>
        <v>4.1023900717830797E-2</v>
      </c>
      <c r="M67" s="6">
        <f t="shared" si="2"/>
        <v>2.2042275017152724E-2</v>
      </c>
      <c r="N67" s="6">
        <f t="shared" si="2"/>
        <v>-0.12194276197447451</v>
      </c>
      <c r="O67" s="6">
        <f t="shared" si="2"/>
        <v>1.3512908786017297E-2</v>
      </c>
      <c r="Q67" s="6">
        <f t="shared" si="3"/>
        <v>0.23048590361686783</v>
      </c>
      <c r="R67" s="6">
        <f t="shared" si="3"/>
        <v>-0.13848933612237402</v>
      </c>
      <c r="S67" s="6">
        <f t="shared" si="3"/>
        <v>-0.23900037530889862</v>
      </c>
      <c r="T67" s="6">
        <f t="shared" si="3"/>
        <v>-4.0838667196468559E-2</v>
      </c>
      <c r="V67" s="6">
        <f t="shared" si="4"/>
        <v>0.3648987326534705</v>
      </c>
      <c r="W67" s="6">
        <f t="shared" si="4"/>
        <v>-2.4657886182002486E-2</v>
      </c>
      <c r="X67" s="6">
        <f t="shared" si="4"/>
        <v>0.4138411209744095</v>
      </c>
      <c r="Y67" s="6">
        <f t="shared" si="4"/>
        <v>0.15726525202769137</v>
      </c>
    </row>
    <row r="68" spans="1:25" x14ac:dyDescent="0.2">
      <c r="A68">
        <v>2020</v>
      </c>
      <c r="B68" s="6">
        <f t="shared" si="0"/>
        <v>0.16171871804030924</v>
      </c>
      <c r="C68" s="6">
        <f t="shared" si="0"/>
        <v>-4.7267619691517826E-3</v>
      </c>
      <c r="D68" s="6">
        <f t="shared" si="0"/>
        <v>4.0627129046571397E-2</v>
      </c>
      <c r="E68" s="6">
        <f t="shared" si="0"/>
        <v>9.483799113233693E-2</v>
      </c>
      <c r="G68" s="6">
        <f t="shared" si="1"/>
        <v>9.8034642918458204E-2</v>
      </c>
      <c r="H68" s="6">
        <f t="shared" si="1"/>
        <v>-8.7198615323479389E-3</v>
      </c>
      <c r="I68" s="6">
        <f t="shared" si="1"/>
        <v>-0.10336761733242417</v>
      </c>
      <c r="J68" s="6">
        <f t="shared" si="1"/>
        <v>2.9576460478720978E-2</v>
      </c>
      <c r="L68" s="6">
        <f t="shared" si="2"/>
        <v>-0.19633060805906011</v>
      </c>
      <c r="M68" s="6">
        <f t="shared" si="2"/>
        <v>-0.12855446028027773</v>
      </c>
      <c r="N68" s="6">
        <f t="shared" si="2"/>
        <v>0.16561054049377799</v>
      </c>
      <c r="O68" s="6">
        <f t="shared" si="2"/>
        <v>-0.12869281004270283</v>
      </c>
      <c r="Q68" s="6">
        <f t="shared" si="3"/>
        <v>0.11258211344378344</v>
      </c>
      <c r="R68" s="6">
        <f t="shared" si="3"/>
        <v>-0.20265135052825467</v>
      </c>
      <c r="S68" s="6">
        <f t="shared" si="3"/>
        <v>-3.6419161055482596E-2</v>
      </c>
      <c r="T68" s="6">
        <f t="shared" si="3"/>
        <v>-6.0562241577387543E-2</v>
      </c>
      <c r="V68" s="6">
        <f t="shared" si="4"/>
        <v>2.5409389433268093E-2</v>
      </c>
      <c r="W68" s="6">
        <f t="shared" si="4"/>
        <v>0.158365177706006</v>
      </c>
      <c r="X68" s="6">
        <f t="shared" si="4"/>
        <v>-1.2282492571101256E-2</v>
      </c>
      <c r="Y68" s="6">
        <f t="shared" si="4"/>
        <v>8.1141960419149894E-2</v>
      </c>
    </row>
    <row r="69" spans="1:25" x14ac:dyDescent="0.2">
      <c r="A69">
        <v>2021</v>
      </c>
      <c r="B69" s="6">
        <f t="shared" si="0"/>
        <v>1.2930727580640511E-2</v>
      </c>
      <c r="C69" s="6">
        <f t="shared" si="0"/>
        <v>0.40864327103385967</v>
      </c>
      <c r="D69" s="6">
        <f t="shared" si="0"/>
        <v>0.22726127631062809</v>
      </c>
      <c r="E69" s="6">
        <f t="shared" si="0"/>
        <v>0.1501282212088586</v>
      </c>
      <c r="G69" s="6">
        <f t="shared" si="1"/>
        <v>4.9468456990751086E-3</v>
      </c>
      <c r="H69" s="6">
        <f t="shared" si="1"/>
        <v>0.15532166806295078</v>
      </c>
      <c r="I69" s="6">
        <f t="shared" si="1"/>
        <v>-2.4373049242702005E-2</v>
      </c>
      <c r="J69" s="6">
        <f t="shared" si="1"/>
        <v>6.1360037548364721E-2</v>
      </c>
      <c r="L69" s="6">
        <f t="shared" si="2"/>
        <v>-5.599423641929191E-2</v>
      </c>
      <c r="M69" s="6">
        <f t="shared" si="2"/>
        <v>9.8109550308308258E-2</v>
      </c>
      <c r="N69" s="6">
        <f t="shared" si="2"/>
        <v>-0.16154626026240904</v>
      </c>
      <c r="O69" s="6">
        <f t="shared" si="2"/>
        <v>1.7480298755971901E-3</v>
      </c>
      <c r="Q69" s="6">
        <f t="shared" si="3"/>
        <v>2.4986523225488888E-2</v>
      </c>
      <c r="R69" s="6">
        <f t="shared" si="3"/>
        <v>0.23599966657887261</v>
      </c>
      <c r="S69" s="6">
        <f t="shared" si="3"/>
        <v>0.16377890822261332</v>
      </c>
      <c r="T69" s="6">
        <f t="shared" si="3"/>
        <v>0.12998905301689057</v>
      </c>
      <c r="V69" s="6">
        <f t="shared" si="4"/>
        <v>-5.9651782651734653E-2</v>
      </c>
      <c r="W69" s="6">
        <f t="shared" si="4"/>
        <v>0.13975519165407801</v>
      </c>
      <c r="X69" s="6">
        <f t="shared" si="4"/>
        <v>-7.7511896810197101E-2</v>
      </c>
      <c r="Y69" s="6">
        <f t="shared" si="4"/>
        <v>3.6658025621620682E-2</v>
      </c>
    </row>
    <row r="70" spans="1:25" x14ac:dyDescent="0.2">
      <c r="A70">
        <v>2022</v>
      </c>
      <c r="B70" s="6">
        <f t="shared" si="0"/>
        <v>0.22955604531114271</v>
      </c>
      <c r="C70" s="6">
        <f t="shared" si="0"/>
        <v>0.12196488533349892</v>
      </c>
      <c r="D70" s="6">
        <f t="shared" si="0"/>
        <v>-7.2556281502694886E-2</v>
      </c>
      <c r="E70" s="6">
        <f t="shared" si="0"/>
        <v>0.15364236977116286</v>
      </c>
      <c r="G70" s="6">
        <f t="shared" si="1"/>
        <v>-5.8343612959959046E-2</v>
      </c>
      <c r="H70" s="6">
        <f t="shared" si="1"/>
        <v>0.3791912986189756</v>
      </c>
      <c r="I70" s="6">
        <f t="shared" si="1"/>
        <v>5.3348829517046115E-2</v>
      </c>
      <c r="J70" s="6">
        <f t="shared" si="1"/>
        <v>0.14109921369611711</v>
      </c>
      <c r="L70" s="6">
        <f t="shared" si="2"/>
        <v>9.8034709461117364E-2</v>
      </c>
      <c r="M70" s="6">
        <f t="shared" si="2"/>
        <v>0.30968574399252202</v>
      </c>
      <c r="N70" s="6">
        <f t="shared" si="2"/>
        <v>-0.13898726300157727</v>
      </c>
      <c r="O70" s="6">
        <f t="shared" si="2"/>
        <v>0.1797075506195116</v>
      </c>
      <c r="Q70" s="6">
        <f t="shared" si="3"/>
        <v>0.28189597445647152</v>
      </c>
      <c r="R70" s="6">
        <f t="shared" si="3"/>
        <v>0.20489290911165892</v>
      </c>
      <c r="S70" s="6">
        <f t="shared" si="3"/>
        <v>6.5518849427814718E-3</v>
      </c>
      <c r="T70" s="6">
        <f t="shared" si="3"/>
        <v>0.21308614070994092</v>
      </c>
      <c r="V70" s="6">
        <f t="shared" si="4"/>
        <v>0.1672861562319139</v>
      </c>
      <c r="W70" s="6">
        <f t="shared" si="4"/>
        <v>0.17613898229033098</v>
      </c>
      <c r="X70" s="6">
        <f t="shared" si="4"/>
        <v>-2.1733741500842063E-2</v>
      </c>
      <c r="Y70" s="6">
        <f t="shared" si="4"/>
        <v>0.14866260638998452</v>
      </c>
    </row>
    <row r="71" spans="1:25" x14ac:dyDescent="0.2">
      <c r="A71">
        <v>2023</v>
      </c>
      <c r="B71" s="6">
        <f t="shared" si="0"/>
        <v>-0.16806923523366835</v>
      </c>
      <c r="C71" s="6">
        <f t="shared" si="0"/>
        <v>-0.43296489570855001</v>
      </c>
      <c r="D71" s="6">
        <f t="shared" si="0"/>
        <v>0.13586895339843719</v>
      </c>
      <c r="E71" s="6">
        <f t="shared" si="0"/>
        <v>-0.22548769632419918</v>
      </c>
      <c r="G71" s="6">
        <f t="shared" si="1"/>
        <v>-0.23088216697647146</v>
      </c>
      <c r="H71" s="6">
        <f t="shared" si="1"/>
        <v>0.16086606525422398</v>
      </c>
      <c r="I71" s="6">
        <f t="shared" si="1"/>
        <v>-6.2234323758428745E-2</v>
      </c>
      <c r="J71" s="6">
        <f t="shared" si="1"/>
        <v>-1.1652349100816917E-2</v>
      </c>
      <c r="L71" s="6">
        <f t="shared" si="2"/>
        <v>-6.7446488242820624E-2</v>
      </c>
      <c r="M71" s="6">
        <f t="shared" si="2"/>
        <v>-0.10527984663450318</v>
      </c>
      <c r="N71" s="6">
        <f t="shared" si="2"/>
        <v>0.34201214493245313</v>
      </c>
      <c r="O71" s="6">
        <f t="shared" si="2"/>
        <v>-5.5563798534239317E-2</v>
      </c>
      <c r="Q71" s="6">
        <f t="shared" si="3"/>
        <v>2.4076710336418117E-2</v>
      </c>
      <c r="R71" s="6">
        <f t="shared" si="3"/>
        <v>-8.4354528702165199E-2</v>
      </c>
      <c r="S71" s="6">
        <f t="shared" si="3"/>
        <v>-1.6264617875844101E-3</v>
      </c>
      <c r="T71" s="6">
        <f t="shared" si="3"/>
        <v>-2.7998708859043542E-2</v>
      </c>
      <c r="V71" s="6">
        <f t="shared" si="4"/>
        <v>-1.8095810083514241E-2</v>
      </c>
      <c r="W71" s="6">
        <f t="shared" si="4"/>
        <v>6.6832046850171301E-2</v>
      </c>
      <c r="X71" s="6">
        <f t="shared" si="4"/>
        <v>-0.15325594606795767</v>
      </c>
      <c r="Y71" s="6">
        <f t="shared" si="4"/>
        <v>1.4996234650501039E-2</v>
      </c>
    </row>
    <row r="72" spans="1:25" x14ac:dyDescent="0.2">
      <c r="A72">
        <v>2024</v>
      </c>
      <c r="B72" s="6">
        <f t="shared" si="0"/>
        <v>-0.29845962003083271</v>
      </c>
      <c r="C72" s="6">
        <f t="shared" si="0"/>
        <v>-0.10652456273763944</v>
      </c>
      <c r="D72" s="6">
        <f t="shared" si="0"/>
        <v>-0.28920224459679766</v>
      </c>
      <c r="E72" s="6">
        <f t="shared" si="0"/>
        <v>-0.24994265277027439</v>
      </c>
      <c r="G72" s="6">
        <f t="shared" si="1"/>
        <v>-0.25265465494631545</v>
      </c>
      <c r="H72" s="6">
        <f t="shared" si="1"/>
        <v>-0.28076696776580801</v>
      </c>
      <c r="I72" s="6">
        <f t="shared" si="1"/>
        <v>-2.7292423740149063E-2</v>
      </c>
      <c r="J72" s="6">
        <f t="shared" si="1"/>
        <v>-0.25057852772391065</v>
      </c>
      <c r="L72" s="6">
        <f t="shared" si="2"/>
        <v>1.3149908418932377E-3</v>
      </c>
      <c r="M72" s="6">
        <f t="shared" si="2"/>
        <v>-0.12082023330910652</v>
      </c>
      <c r="N72" s="6">
        <f t="shared" si="2"/>
        <v>0.27787352514154939</v>
      </c>
      <c r="O72" s="6">
        <f t="shared" si="2"/>
        <v>-3.2304901441206457E-2</v>
      </c>
      <c r="Q72" s="6">
        <f t="shared" si="3"/>
        <v>-0.28429392647721374</v>
      </c>
      <c r="R72" s="6">
        <f t="shared" si="3"/>
        <v>0.22060972512993837</v>
      </c>
      <c r="S72" s="6">
        <f t="shared" si="3"/>
        <v>-0.11404531727403144</v>
      </c>
      <c r="T72" s="6">
        <f t="shared" si="3"/>
        <v>-4.9609154806156353E-2</v>
      </c>
      <c r="V72" s="6">
        <f t="shared" si="4"/>
        <v>-0.29818567501404913</v>
      </c>
      <c r="W72" s="6">
        <f t="shared" si="4"/>
        <v>-9.8900263103182118E-3</v>
      </c>
      <c r="X72" s="6">
        <f t="shared" si="4"/>
        <v>1.6920242026706944E-2</v>
      </c>
      <c r="Y72" s="6">
        <f t="shared" si="4"/>
        <v>-0.10140080772994808</v>
      </c>
    </row>
    <row r="73" spans="1:25" ht="15" x14ac:dyDescent="0.25">
      <c r="A73" s="5">
        <v>2025</v>
      </c>
      <c r="B73" s="4">
        <f t="shared" si="0"/>
        <v>-0.17777851277199608</v>
      </c>
      <c r="C73" s="4">
        <f t="shared" si="0"/>
        <v>0.10852376549576581</v>
      </c>
      <c r="D73" s="4">
        <f t="shared" si="0"/>
        <v>-0.12723036796092024</v>
      </c>
      <c r="E73" s="4">
        <f t="shared" si="0"/>
        <v>-8.6804398930733884E-2</v>
      </c>
      <c r="G73" s="4">
        <f t="shared" si="1"/>
        <v>4.4416167441520882E-2</v>
      </c>
      <c r="H73" s="4">
        <f t="shared" si="1"/>
        <v>-0.17663172099683955</v>
      </c>
      <c r="I73" s="4">
        <f t="shared" si="1"/>
        <v>1.7072647984400557E-2</v>
      </c>
      <c r="J73" s="4">
        <f t="shared" si="1"/>
        <v>-8.8392795879055575E-2</v>
      </c>
      <c r="L73" s="4">
        <f t="shared" si="2"/>
        <v>-0.20352327771760648</v>
      </c>
      <c r="M73" s="4">
        <f t="shared" si="2"/>
        <v>0.17884866330494043</v>
      </c>
      <c r="N73" s="4">
        <f t="shared" si="2"/>
        <v>3.5870462914660006E-2</v>
      </c>
      <c r="O73" s="4">
        <f t="shared" si="2"/>
        <v>1.9685905665196124E-2</v>
      </c>
      <c r="Q73" s="4">
        <f t="shared" si="3"/>
        <v>-9.2129794341173077E-2</v>
      </c>
      <c r="R73" s="4">
        <f t="shared" si="3"/>
        <v>-0.14202626810137464</v>
      </c>
      <c r="S73" s="4">
        <f t="shared" si="3"/>
        <v>-9.2051823689481838E-3</v>
      </c>
      <c r="T73" s="4">
        <f t="shared" si="3"/>
        <v>-0.11168234040303937</v>
      </c>
      <c r="V73" s="4">
        <f t="shared" si="4"/>
        <v>-0.18546135058755187</v>
      </c>
      <c r="W73" s="4">
        <f t="shared" si="4"/>
        <v>-6.8696141530566024E-2</v>
      </c>
      <c r="X73" s="4">
        <f t="shared" si="4"/>
        <v>-7.826962211223365E-2</v>
      </c>
      <c r="Y73" s="4">
        <f t="shared" si="4"/>
        <v>-9.9345333936022406E-2</v>
      </c>
    </row>
    <row r="74" spans="1:25" x14ac:dyDescent="0.2">
      <c r="A74" s="16">
        <v>2026</v>
      </c>
      <c r="B74" s="19">
        <f t="shared" si="0"/>
        <v>0.15134628630478919</v>
      </c>
      <c r="C74" s="19">
        <f t="shared" si="0"/>
        <v>4.0771981306120475E-2</v>
      </c>
      <c r="D74" s="19">
        <f t="shared" si="0"/>
        <v>-8.6665799495580065E-2</v>
      </c>
      <c r="E74" s="19">
        <f t="shared" si="0"/>
        <v>7.9438796476621665E-2</v>
      </c>
      <c r="G74" s="19">
        <f t="shared" si="1"/>
        <v>8.7201888503839475E-2</v>
      </c>
      <c r="H74" s="19">
        <f t="shared" si="1"/>
        <v>0.10780423645505266</v>
      </c>
      <c r="I74" s="19">
        <f t="shared" si="1"/>
        <v>6.3115110953487319E-2</v>
      </c>
      <c r="J74" s="19">
        <f t="shared" si="1"/>
        <v>9.5143458111602408E-2</v>
      </c>
      <c r="L74" s="19">
        <f t="shared" si="2"/>
        <v>3.6100135364453445E-2</v>
      </c>
      <c r="M74" s="19">
        <f t="shared" si="2"/>
        <v>-8.4866169370367839E-4</v>
      </c>
      <c r="N74" s="19">
        <f t="shared" si="2"/>
        <v>-7.7326626781984098E-2</v>
      </c>
      <c r="O74" s="19">
        <f t="shared" si="2"/>
        <v>-2.3536372016268459E-3</v>
      </c>
      <c r="Q74" s="19">
        <f t="shared" si="3"/>
        <v>-3.2884154012835509E-3</v>
      </c>
      <c r="R74" s="19">
        <f t="shared" si="3"/>
        <v>-0.14609686611658246</v>
      </c>
      <c r="S74" s="19">
        <f t="shared" si="3"/>
        <v>-4.618508889251205E-2</v>
      </c>
      <c r="T74" s="19">
        <f t="shared" si="3"/>
        <v>-8.4062801666855758E-2</v>
      </c>
      <c r="V74" s="19">
        <f t="shared" si="4"/>
        <v>-3.4192206223658261E-2</v>
      </c>
      <c r="W74" s="19">
        <f t="shared" si="4"/>
        <v>-7.6813184655528999E-2</v>
      </c>
      <c r="X74" s="19">
        <f t="shared" si="4"/>
        <v>2.6244538449863963E-2</v>
      </c>
      <c r="Y74" s="19">
        <f t="shared" si="4"/>
        <v>-5.6491974572635661E-2</v>
      </c>
    </row>
    <row r="75" spans="1:25" x14ac:dyDescent="0.2">
      <c r="A75" s="16">
        <v>2027</v>
      </c>
      <c r="B75" s="19">
        <f t="shared" ref="B75:E75" si="5">+B50/B49-1</f>
        <v>6.8666415704351502E-2</v>
      </c>
      <c r="C75" s="19">
        <f t="shared" si="5"/>
        <v>2.9463604351117167E-2</v>
      </c>
      <c r="D75" s="19">
        <f t="shared" si="5"/>
        <v>-4.1480438132918351E-2</v>
      </c>
      <c r="E75" s="19">
        <f t="shared" si="5"/>
        <v>4.2461637679856112E-2</v>
      </c>
      <c r="G75" s="19">
        <f t="shared" ref="G75:J75" si="6">+G50/G49-1</f>
        <v>2.3425941763797864E-2</v>
      </c>
      <c r="H75" s="19">
        <f t="shared" si="6"/>
        <v>-4.0562714357902596E-2</v>
      </c>
      <c r="I75" s="19">
        <f t="shared" si="6"/>
        <v>-5.0220885296737849E-3</v>
      </c>
      <c r="J75" s="19">
        <f t="shared" si="6"/>
        <v>-1.4316864704854604E-2</v>
      </c>
      <c r="L75" s="19">
        <f t="shared" ref="L75:O75" si="7">+L50/L49-1</f>
        <v>7.7496881028282782E-2</v>
      </c>
      <c r="M75" s="19">
        <f t="shared" si="7"/>
        <v>-0.11527503437633646</v>
      </c>
      <c r="N75" s="19">
        <f t="shared" si="7"/>
        <v>-0.21086722502247712</v>
      </c>
      <c r="O75" s="19">
        <f t="shared" si="7"/>
        <v>-7.2837143956110628E-2</v>
      </c>
      <c r="Q75" s="19">
        <f t="shared" ref="Q75:T75" si="8">+Q50/Q49-1</f>
        <v>-2.4087791139194792E-2</v>
      </c>
      <c r="R75" s="19">
        <f t="shared" si="8"/>
        <v>7.2869710399712684E-2</v>
      </c>
      <c r="S75" s="19">
        <f t="shared" si="8"/>
        <v>-6.439155155377474E-2</v>
      </c>
      <c r="T75" s="19">
        <f t="shared" si="8"/>
        <v>1.9602370288972715E-2</v>
      </c>
      <c r="V75" s="19">
        <f t="shared" ref="V75:Y75" si="9">+V50/V49-1</f>
        <v>0.16574066040471669</v>
      </c>
      <c r="W75" s="19">
        <f t="shared" si="9"/>
        <v>-4.7774709214868372E-2</v>
      </c>
      <c r="X75" s="19">
        <f t="shared" si="9"/>
        <v>-2.0782798438564676E-2</v>
      </c>
      <c r="Y75" s="19">
        <f t="shared" si="9"/>
        <v>5.4895104690653174E-3</v>
      </c>
    </row>
    <row r="77" spans="1:25" ht="15" x14ac:dyDescent="0.25">
      <c r="A77" s="1" t="s">
        <v>20</v>
      </c>
    </row>
    <row r="78" spans="1:25" x14ac:dyDescent="0.2">
      <c r="A78" s="23" t="s">
        <v>68</v>
      </c>
      <c r="B78" s="24">
        <f>+(B50/B48)^(1/2)-1</f>
        <v>0.10923627285617332</v>
      </c>
      <c r="C78" s="24">
        <f t="shared" ref="C78:E78" si="10">+(C50/C48)^(1/2)-1</f>
        <v>3.5102350100246094E-2</v>
      </c>
      <c r="D78" s="24">
        <f t="shared" si="10"/>
        <v>-6.4345845033690896E-2</v>
      </c>
      <c r="E78" s="24">
        <f t="shared" si="10"/>
        <v>6.0789109837667832E-2</v>
      </c>
      <c r="G78" s="24">
        <f>+(G50/G48)^(1/2)-1</f>
        <v>5.4832032424793953E-2</v>
      </c>
      <c r="H78" s="24">
        <f t="shared" ref="H78:J78" si="11">+(H50/H48)^(1/2)-1</f>
        <v>3.0955231640662495E-2</v>
      </c>
      <c r="I78" s="24">
        <f t="shared" si="11"/>
        <v>2.8482402741556445E-2</v>
      </c>
      <c r="J78" s="24">
        <f t="shared" si="11"/>
        <v>3.8972779907833877E-2</v>
      </c>
      <c r="L78" s="24">
        <f>+(L50/L48)^(1/2)-1</f>
        <v>5.6595790398665136E-2</v>
      </c>
      <c r="M78" s="24">
        <f t="shared" ref="M78:O78" si="12">+(M50/M48)^(1/2)-1</f>
        <v>-5.9801013914673851E-2</v>
      </c>
      <c r="N78" s="24">
        <f t="shared" si="12"/>
        <v>-0.14670532674497228</v>
      </c>
      <c r="O78" s="24">
        <f t="shared" si="12"/>
        <v>-3.8240856007109358E-2</v>
      </c>
      <c r="Q78" s="24">
        <f>+(Q50/Q48)^(1/2)-1</f>
        <v>-1.374293202893262E-2</v>
      </c>
      <c r="R78" s="24">
        <f t="shared" ref="R78:T78" si="13">+(R50/R48)^(1/2)-1</f>
        <v>-4.2854865781103646E-2</v>
      </c>
      <c r="S78" s="24">
        <f t="shared" si="13"/>
        <v>-5.5332180559668265E-2</v>
      </c>
      <c r="T78" s="24">
        <f t="shared" si="13"/>
        <v>-3.3619258026985066E-2</v>
      </c>
      <c r="V78" s="24">
        <f>+(V50/V48)^(1/2)-1</f>
        <v>6.1075593603422185E-2</v>
      </c>
      <c r="W78" s="24">
        <f t="shared" ref="W78:Y78" si="14">+(W50/W48)^(1/2)-1</f>
        <v>-6.2406360041628473E-2</v>
      </c>
      <c r="X78" s="24">
        <f t="shared" si="14"/>
        <v>2.4551386763314031E-3</v>
      </c>
      <c r="Y78" s="24">
        <f t="shared" si="14"/>
        <v>-2.5994136254511635E-2</v>
      </c>
    </row>
  </sheetData>
  <mergeCells count="10">
    <mergeCell ref="B53:E53"/>
    <mergeCell ref="G53:J53"/>
    <mergeCell ref="L53:O53"/>
    <mergeCell ref="Q53:T53"/>
    <mergeCell ref="V53:Y53"/>
    <mergeCell ref="B28:E28"/>
    <mergeCell ref="G28:J28"/>
    <mergeCell ref="L28:O28"/>
    <mergeCell ref="Q28:T28"/>
    <mergeCell ref="V28:Y28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6E52-2D26-43F4-B0D7-BD33865590D1}">
  <dimension ref="A1:J9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</cols>
  <sheetData>
    <row r="1" spans="2:10" ht="23.25" x14ac:dyDescent="0.35">
      <c r="B1" s="37" t="s">
        <v>62</v>
      </c>
    </row>
    <row r="2" spans="2:10" x14ac:dyDescent="0.2">
      <c r="B2" t="s">
        <v>0</v>
      </c>
      <c r="C2" s="2">
        <f>+LastUpdate</f>
        <v>46100</v>
      </c>
      <c r="D2" s="38"/>
    </row>
    <row r="4" spans="2:10" ht="15" x14ac:dyDescent="0.25">
      <c r="B4" s="34" t="s">
        <v>67</v>
      </c>
      <c r="G4" s="1" t="s">
        <v>2</v>
      </c>
      <c r="I4" s="12">
        <f>+ValutaSEK</f>
        <v>108.67</v>
      </c>
      <c r="J4" s="35">
        <f>+ValutaSEKdate</f>
        <v>45992</v>
      </c>
    </row>
    <row r="5" spans="2:10" ht="15" x14ac:dyDescent="0.25">
      <c r="B5" s="1"/>
      <c r="G5" s="1"/>
      <c r="I5" s="12"/>
      <c r="J5" s="25"/>
    </row>
    <row r="28" spans="1:10" ht="18" x14ac:dyDescent="0.25">
      <c r="B28" s="60" t="s">
        <v>4</v>
      </c>
      <c r="C28" s="60"/>
      <c r="D28" s="60"/>
      <c r="E28" s="60"/>
      <c r="G28" s="60" t="s">
        <v>5</v>
      </c>
      <c r="H28" s="60"/>
      <c r="I28" s="60"/>
      <c r="J28" s="60"/>
    </row>
    <row r="29" spans="1:10" ht="10.5" customHeight="1" x14ac:dyDescent="0.3">
      <c r="B29" s="28"/>
      <c r="C29" s="28"/>
      <c r="D29" s="28"/>
      <c r="E29" s="28"/>
      <c r="G29" s="28"/>
      <c r="H29" s="28"/>
      <c r="I29" s="28"/>
      <c r="J29" s="28"/>
    </row>
    <row r="30" spans="1:10" ht="15" x14ac:dyDescent="0.25">
      <c r="B30" s="26" t="s">
        <v>54</v>
      </c>
      <c r="C30" s="26" t="s">
        <v>57</v>
      </c>
      <c r="D30" s="26" t="s">
        <v>55</v>
      </c>
      <c r="E30" s="26" t="s">
        <v>56</v>
      </c>
      <c r="G30" s="26" t="s">
        <v>54</v>
      </c>
      <c r="H30" s="26" t="s">
        <v>57</v>
      </c>
      <c r="I30" s="26" t="s">
        <v>55</v>
      </c>
      <c r="J30" s="26" t="s">
        <v>56</v>
      </c>
    </row>
    <row r="31" spans="1:10" x14ac:dyDescent="0.2">
      <c r="A31">
        <v>2010</v>
      </c>
      <c r="B31" s="33">
        <v>25.245000000000001</v>
      </c>
      <c r="C31" s="33">
        <v>10.1342</v>
      </c>
      <c r="D31" s="33">
        <v>16.8538</v>
      </c>
      <c r="E31" s="32">
        <v>52.232999999999997</v>
      </c>
      <c r="F31" s="32"/>
      <c r="G31" s="33">
        <v>31.332999999999998</v>
      </c>
      <c r="H31" s="33">
        <v>22.053999999999998</v>
      </c>
      <c r="I31" s="33">
        <v>10.515000000000001</v>
      </c>
      <c r="J31" s="32">
        <v>63.902000000000001</v>
      </c>
    </row>
    <row r="32" spans="1:10" x14ac:dyDescent="0.2">
      <c r="A32">
        <v>2011</v>
      </c>
      <c r="B32" s="33">
        <v>26.285</v>
      </c>
      <c r="C32" s="33">
        <v>12.708399999999999</v>
      </c>
      <c r="D32" s="33">
        <v>16.837599999999998</v>
      </c>
      <c r="E32" s="32">
        <v>55.831000000000003</v>
      </c>
      <c r="F32" s="32"/>
      <c r="G32" s="33">
        <v>30.361999999999998</v>
      </c>
      <c r="H32" s="33">
        <v>20.716000000000001</v>
      </c>
      <c r="I32" s="33">
        <v>10.907</v>
      </c>
      <c r="J32" s="32">
        <v>61.984999999999999</v>
      </c>
    </row>
    <row r="33" spans="1:10" x14ac:dyDescent="0.2">
      <c r="A33">
        <v>2012</v>
      </c>
      <c r="B33" s="33">
        <v>26.277277999999999</v>
      </c>
      <c r="C33" s="33">
        <v>10.815799999999999</v>
      </c>
      <c r="D33" s="33">
        <v>13.423200000000001</v>
      </c>
      <c r="E33" s="32">
        <v>50.516278</v>
      </c>
      <c r="F33" s="32"/>
      <c r="G33" s="33">
        <v>31.478000000000002</v>
      </c>
      <c r="H33" s="33">
        <v>25.518000000000001</v>
      </c>
      <c r="I33" s="33">
        <v>14.525</v>
      </c>
      <c r="J33" s="32">
        <v>71.521000000000001</v>
      </c>
    </row>
    <row r="34" spans="1:10" x14ac:dyDescent="0.2">
      <c r="A34">
        <v>2013</v>
      </c>
      <c r="B34" s="33">
        <v>29.907239999999998</v>
      </c>
      <c r="C34" s="33">
        <v>10.862599999999999</v>
      </c>
      <c r="D34" s="33">
        <v>13.922400000000001</v>
      </c>
      <c r="E34" s="32">
        <v>54.692239999999998</v>
      </c>
      <c r="F34" s="32"/>
      <c r="G34" s="33">
        <v>27.891999999999999</v>
      </c>
      <c r="H34" s="33">
        <v>26.443000000000001</v>
      </c>
      <c r="I34" s="33">
        <v>11.712</v>
      </c>
      <c r="J34" s="32">
        <v>66.046999999999997</v>
      </c>
    </row>
    <row r="35" spans="1:10" x14ac:dyDescent="0.2">
      <c r="A35">
        <v>2014</v>
      </c>
      <c r="B35" s="33">
        <v>35.466912999999998</v>
      </c>
      <c r="C35" s="33">
        <v>12.102799999999998</v>
      </c>
      <c r="D35" s="33">
        <v>17.542200000000001</v>
      </c>
      <c r="E35" s="32">
        <v>65.111912999999987</v>
      </c>
      <c r="F35" s="32"/>
      <c r="G35" s="33">
        <v>28.132000000000001</v>
      </c>
      <c r="H35" s="33">
        <v>28.388999999999999</v>
      </c>
      <c r="I35" s="33">
        <v>15.077</v>
      </c>
      <c r="J35" s="32">
        <v>71.597999999999999</v>
      </c>
    </row>
    <row r="36" spans="1:10" x14ac:dyDescent="0.2">
      <c r="A36">
        <v>2015</v>
      </c>
      <c r="B36" s="33">
        <v>37.822792</v>
      </c>
      <c r="C36" s="33">
        <v>13.591252400000002</v>
      </c>
      <c r="D36" s="33">
        <v>20.615747599999999</v>
      </c>
      <c r="E36" s="32">
        <v>72.029792</v>
      </c>
      <c r="F36" s="32"/>
      <c r="G36" s="33">
        <v>30.466000000000001</v>
      </c>
      <c r="H36" s="33">
        <v>27.57</v>
      </c>
      <c r="I36" s="33">
        <v>14.977</v>
      </c>
      <c r="J36" s="32">
        <v>73.013000000000005</v>
      </c>
    </row>
    <row r="37" spans="1:10" x14ac:dyDescent="0.2">
      <c r="A37">
        <v>2016</v>
      </c>
      <c r="B37" s="33">
        <v>38.28049</v>
      </c>
      <c r="C37" s="33">
        <v>15.420596</v>
      </c>
      <c r="D37" s="33">
        <v>20.367404000000001</v>
      </c>
      <c r="E37" s="32">
        <v>74.068489999999997</v>
      </c>
      <c r="F37" s="32"/>
      <c r="G37" s="33">
        <v>31.384</v>
      </c>
      <c r="H37" s="33">
        <v>24.529</v>
      </c>
      <c r="I37" s="33">
        <v>19.443000000000001</v>
      </c>
      <c r="J37" s="32">
        <v>75.355999999999995</v>
      </c>
    </row>
    <row r="38" spans="1:10" x14ac:dyDescent="0.2">
      <c r="A38">
        <v>2017</v>
      </c>
      <c r="B38" s="33">
        <v>42.495863200000009</v>
      </c>
      <c r="C38" s="33">
        <v>15.842033599999999</v>
      </c>
      <c r="D38" s="33">
        <v>19.100966400000001</v>
      </c>
      <c r="E38" s="32">
        <v>77.438863200000014</v>
      </c>
      <c r="F38" s="32"/>
      <c r="G38" s="33">
        <v>34.966999999999999</v>
      </c>
      <c r="H38" s="33">
        <v>27.513999999999999</v>
      </c>
      <c r="I38" s="33">
        <v>17.626000000000001</v>
      </c>
      <c r="J38" s="32">
        <v>80.106999999999999</v>
      </c>
    </row>
    <row r="39" spans="1:10" x14ac:dyDescent="0.2">
      <c r="A39">
        <v>2018</v>
      </c>
      <c r="B39" s="33">
        <v>47.118597136000005</v>
      </c>
      <c r="C39" s="33">
        <v>18.801637800000002</v>
      </c>
      <c r="D39" s="33">
        <v>19.200362200000001</v>
      </c>
      <c r="E39" s="32">
        <v>85.120597136000015</v>
      </c>
      <c r="F39" s="32"/>
      <c r="G39" s="33">
        <v>39.039000000000001</v>
      </c>
      <c r="H39" s="33">
        <v>32.457000000000001</v>
      </c>
      <c r="I39" s="33">
        <v>17.414999999999999</v>
      </c>
      <c r="J39" s="32">
        <v>88.911000000000001</v>
      </c>
    </row>
    <row r="40" spans="1:10" x14ac:dyDescent="0.2">
      <c r="A40">
        <v>2019</v>
      </c>
      <c r="B40" s="33">
        <v>50.591265243200006</v>
      </c>
      <c r="C40" s="33">
        <v>19.515867799999999</v>
      </c>
      <c r="D40" s="33">
        <v>23.2211322</v>
      </c>
      <c r="E40" s="32">
        <v>93.328265243200008</v>
      </c>
      <c r="F40" s="32"/>
      <c r="G40" s="33">
        <v>42.366999999999997</v>
      </c>
      <c r="H40" s="33">
        <v>38.837000000000003</v>
      </c>
      <c r="I40" s="33">
        <v>17.488</v>
      </c>
      <c r="J40" s="32">
        <v>98.692000000000007</v>
      </c>
    </row>
    <row r="41" spans="1:10" x14ac:dyDescent="0.2">
      <c r="A41">
        <v>2020</v>
      </c>
      <c r="B41" s="33">
        <v>48.47672952059478</v>
      </c>
      <c r="C41" s="33">
        <v>21.086381000000003</v>
      </c>
      <c r="D41" s="33">
        <v>23.894618999999999</v>
      </c>
      <c r="E41" s="32">
        <v>93.457729520594796</v>
      </c>
      <c r="F41" s="32"/>
      <c r="G41" s="33">
        <v>50.795999999999999</v>
      </c>
      <c r="H41" s="33">
        <v>42.04</v>
      </c>
      <c r="I41" s="33">
        <v>16.471</v>
      </c>
      <c r="J41" s="32">
        <v>109.307</v>
      </c>
    </row>
    <row r="42" spans="1:10" x14ac:dyDescent="0.2">
      <c r="A42">
        <v>2021</v>
      </c>
      <c r="B42" s="33">
        <v>53.006656976316144</v>
      </c>
      <c r="C42" s="33">
        <v>20.420069199999997</v>
      </c>
      <c r="D42" s="33">
        <v>24.0629308</v>
      </c>
      <c r="E42" s="32">
        <v>97.489656976316141</v>
      </c>
      <c r="F42" s="32"/>
      <c r="G42" s="33">
        <v>50.893000000000001</v>
      </c>
      <c r="H42" s="33">
        <v>37.334000000000003</v>
      </c>
      <c r="I42" s="33">
        <v>16.609000000000002</v>
      </c>
      <c r="J42" s="32">
        <v>104.83600000000001</v>
      </c>
    </row>
    <row r="43" spans="1:10" x14ac:dyDescent="0.2">
      <c r="A43">
        <v>2022</v>
      </c>
      <c r="B43" s="33">
        <v>62.277393502365427</v>
      </c>
      <c r="C43" s="33">
        <v>19.5289708</v>
      </c>
      <c r="D43" s="33">
        <v>26.594029200000001</v>
      </c>
      <c r="E43" s="32">
        <v>108.40039350236543</v>
      </c>
      <c r="F43" s="32"/>
      <c r="G43" s="33">
        <v>55.014000000000003</v>
      </c>
      <c r="H43" s="33">
        <v>43.704000000000001</v>
      </c>
      <c r="I43" s="33">
        <v>17.183</v>
      </c>
      <c r="J43" s="32">
        <v>115.90100000000001</v>
      </c>
    </row>
    <row r="44" spans="1:10" x14ac:dyDescent="0.2">
      <c r="A44">
        <v>2023</v>
      </c>
      <c r="B44" s="33">
        <v>58.352350169224898</v>
      </c>
      <c r="C44" s="33">
        <v>21.825818264839761</v>
      </c>
      <c r="D44" s="33">
        <v>28.466914192196931</v>
      </c>
      <c r="E44" s="32">
        <v>108.6450826262616</v>
      </c>
      <c r="F44" s="32"/>
      <c r="G44" s="33">
        <v>57.37</v>
      </c>
      <c r="H44" s="33">
        <v>53.42</v>
      </c>
      <c r="I44" s="33">
        <v>19.690000000000001</v>
      </c>
      <c r="J44" s="32">
        <v>130.47999999999999</v>
      </c>
    </row>
    <row r="45" spans="1:10" x14ac:dyDescent="0.2">
      <c r="A45">
        <v>2024</v>
      </c>
      <c r="B45" s="33">
        <v>63.942395804439307</v>
      </c>
      <c r="C45" s="33">
        <v>24.974705486864842</v>
      </c>
      <c r="D45" s="33">
        <v>26.174754478963305</v>
      </c>
      <c r="E45" s="32">
        <v>115.09185577026746</v>
      </c>
      <c r="F45" s="32"/>
      <c r="G45" s="33">
        <v>58.417000000000002</v>
      </c>
      <c r="H45" s="33">
        <v>61.048000000000002</v>
      </c>
      <c r="I45" s="33">
        <v>19.725999999999999</v>
      </c>
      <c r="J45" s="32">
        <v>139.191</v>
      </c>
    </row>
    <row r="46" spans="1:10" ht="15" x14ac:dyDescent="0.25">
      <c r="A46" s="10">
        <v>2025</v>
      </c>
      <c r="B46" s="31">
        <v>62.848123872805559</v>
      </c>
      <c r="C46" s="31">
        <v>26.928011327196877</v>
      </c>
      <c r="D46" s="31">
        <v>25.906814717626357</v>
      </c>
      <c r="E46" s="30">
        <v>115.6829499176288</v>
      </c>
      <c r="F46" s="32"/>
      <c r="G46" s="31">
        <v>59.877000000000002</v>
      </c>
      <c r="H46" s="31">
        <v>60.96</v>
      </c>
      <c r="I46" s="31">
        <v>18.117999999999999</v>
      </c>
      <c r="J46" s="30">
        <v>138.95500000000001</v>
      </c>
    </row>
    <row r="47" spans="1:10" x14ac:dyDescent="0.2">
      <c r="A47" s="16">
        <v>2026</v>
      </c>
      <c r="B47" s="29">
        <v>62.347852332977986</v>
      </c>
      <c r="C47" s="29">
        <v>30.372093800648042</v>
      </c>
      <c r="D47" s="29">
        <v>25.960645282733683</v>
      </c>
      <c r="E47" s="29">
        <v>118.6805914163597</v>
      </c>
      <c r="F47" s="32"/>
      <c r="G47" s="29">
        <v>65.548042240000001</v>
      </c>
      <c r="H47" s="29">
        <v>65.276641280000007</v>
      </c>
      <c r="I47" s="29">
        <v>18.574397440000009</v>
      </c>
      <c r="J47" s="29">
        <v>149.39908096000002</v>
      </c>
    </row>
    <row r="48" spans="1:10" x14ac:dyDescent="0.2">
      <c r="A48" s="16">
        <v>2027</v>
      </c>
      <c r="B48" s="29">
        <v>62.600306335758958</v>
      </c>
      <c r="C48" s="29">
        <v>30.996588747566332</v>
      </c>
      <c r="D48" s="29">
        <v>27.174255331182078</v>
      </c>
      <c r="E48" s="29">
        <v>120.77115041450737</v>
      </c>
      <c r="F48" s="32"/>
      <c r="G48" s="29">
        <v>68.53509703720961</v>
      </c>
      <c r="H48" s="29">
        <v>67.76625289297921</v>
      </c>
      <c r="I48" s="29">
        <v>19.135023100727302</v>
      </c>
      <c r="J48" s="29">
        <v>155.43637303091612</v>
      </c>
    </row>
    <row r="51" spans="1:10" ht="18" x14ac:dyDescent="0.25">
      <c r="B51" s="60" t="s">
        <v>4</v>
      </c>
      <c r="C51" s="60"/>
      <c r="D51" s="60"/>
      <c r="E51" s="60"/>
      <c r="G51" s="60" t="s">
        <v>13</v>
      </c>
      <c r="H51" s="60"/>
      <c r="I51" s="60"/>
      <c r="J51" s="60"/>
    </row>
    <row r="52" spans="1:10" ht="10.5" customHeight="1" x14ac:dyDescent="0.3">
      <c r="B52" s="28"/>
      <c r="C52" s="28"/>
      <c r="D52" s="28"/>
      <c r="E52" s="28"/>
      <c r="G52" s="28"/>
      <c r="H52" s="28"/>
      <c r="I52" s="28"/>
      <c r="J52" s="28"/>
    </row>
    <row r="53" spans="1:10" ht="15" x14ac:dyDescent="0.25">
      <c r="B53" s="26" t="str">
        <f t="shared" ref="B53:B69" si="0">+B30</f>
        <v>Samferdsel</v>
      </c>
      <c r="C53" s="26" t="str">
        <f t="shared" ref="C53:E53" si="1">+C30</f>
        <v>Energi, vann og avløp</v>
      </c>
      <c r="D53" s="26" t="str">
        <f t="shared" si="1"/>
        <v>Anlegg annet</v>
      </c>
      <c r="E53" s="26" t="str">
        <f t="shared" si="1"/>
        <v>Anlegg totalt</v>
      </c>
      <c r="G53" s="26" t="str">
        <f>+G30</f>
        <v>Samferdsel</v>
      </c>
      <c r="H53" s="26" t="str">
        <f t="shared" ref="H53:J53" si="2">+H30</f>
        <v>Energi, vann og avløp</v>
      </c>
      <c r="I53" s="26" t="str">
        <f t="shared" si="2"/>
        <v>Anlegg annet</v>
      </c>
      <c r="J53" s="26" t="str">
        <f t="shared" si="2"/>
        <v>Anlegg totalt</v>
      </c>
    </row>
    <row r="54" spans="1:10" x14ac:dyDescent="0.2">
      <c r="A54">
        <v>2010</v>
      </c>
      <c r="B54" s="33">
        <f t="shared" si="0"/>
        <v>25.245000000000001</v>
      </c>
      <c r="C54" s="33">
        <f t="shared" ref="C54:E69" si="3">+C31</f>
        <v>10.1342</v>
      </c>
      <c r="D54" s="33">
        <f t="shared" si="3"/>
        <v>16.8538</v>
      </c>
      <c r="E54" s="32">
        <f t="shared" si="3"/>
        <v>52.232999999999997</v>
      </c>
      <c r="G54" s="33">
        <f t="shared" ref="G54:I69" si="4">+(G31*$I$4)/100</f>
        <v>34.049571100000001</v>
      </c>
      <c r="H54" s="33">
        <f t="shared" si="4"/>
        <v>23.966081799999998</v>
      </c>
      <c r="I54" s="33">
        <f t="shared" si="4"/>
        <v>11.426650500000001</v>
      </c>
      <c r="J54" s="32">
        <f t="shared" ref="J54:J66" si="5">+SUM(G54:I54)</f>
        <v>69.4423034</v>
      </c>
    </row>
    <row r="55" spans="1:10" x14ac:dyDescent="0.2">
      <c r="A55">
        <v>2011</v>
      </c>
      <c r="B55" s="33">
        <f t="shared" si="0"/>
        <v>26.285</v>
      </c>
      <c r="C55" s="33">
        <f t="shared" si="3"/>
        <v>12.708399999999999</v>
      </c>
      <c r="D55" s="33">
        <f t="shared" si="3"/>
        <v>16.837599999999998</v>
      </c>
      <c r="E55" s="32">
        <f t="shared" si="3"/>
        <v>55.831000000000003</v>
      </c>
      <c r="G55" s="33">
        <f t="shared" si="4"/>
        <v>32.994385399999999</v>
      </c>
      <c r="H55" s="33">
        <f t="shared" si="4"/>
        <v>22.512077200000004</v>
      </c>
      <c r="I55" s="33">
        <f t="shared" si="4"/>
        <v>11.8526369</v>
      </c>
      <c r="J55" s="32">
        <f t="shared" si="5"/>
        <v>67.359099500000013</v>
      </c>
    </row>
    <row r="56" spans="1:10" x14ac:dyDescent="0.2">
      <c r="A56">
        <v>2012</v>
      </c>
      <c r="B56" s="33">
        <f t="shared" si="0"/>
        <v>26.277277999999999</v>
      </c>
      <c r="C56" s="33">
        <f t="shared" si="3"/>
        <v>10.815799999999999</v>
      </c>
      <c r="D56" s="33">
        <f t="shared" si="3"/>
        <v>13.423200000000001</v>
      </c>
      <c r="E56" s="32">
        <f t="shared" si="3"/>
        <v>50.516278</v>
      </c>
      <c r="G56" s="33">
        <f t="shared" si="4"/>
        <v>34.207142600000005</v>
      </c>
      <c r="H56" s="33">
        <f t="shared" si="4"/>
        <v>27.730410599999999</v>
      </c>
      <c r="I56" s="33">
        <f t="shared" si="4"/>
        <v>15.7843175</v>
      </c>
      <c r="J56" s="32">
        <f t="shared" si="5"/>
        <v>77.721870700000011</v>
      </c>
    </row>
    <row r="57" spans="1:10" x14ac:dyDescent="0.2">
      <c r="A57">
        <v>2013</v>
      </c>
      <c r="B57" s="33">
        <f t="shared" si="0"/>
        <v>29.907239999999998</v>
      </c>
      <c r="C57" s="33">
        <f t="shared" si="3"/>
        <v>10.862599999999999</v>
      </c>
      <c r="D57" s="33">
        <f t="shared" si="3"/>
        <v>13.922400000000001</v>
      </c>
      <c r="E57" s="32">
        <f t="shared" si="3"/>
        <v>54.692239999999998</v>
      </c>
      <c r="G57" s="33">
        <f t="shared" si="4"/>
        <v>30.310236399999997</v>
      </c>
      <c r="H57" s="33">
        <f t="shared" si="4"/>
        <v>28.735608100000004</v>
      </c>
      <c r="I57" s="33">
        <f t="shared" si="4"/>
        <v>12.727430400000001</v>
      </c>
      <c r="J57" s="32">
        <f t="shared" si="5"/>
        <v>71.773274900000004</v>
      </c>
    </row>
    <row r="58" spans="1:10" x14ac:dyDescent="0.2">
      <c r="A58">
        <v>2014</v>
      </c>
      <c r="B58" s="33">
        <f t="shared" si="0"/>
        <v>35.466912999999998</v>
      </c>
      <c r="C58" s="33">
        <f t="shared" si="3"/>
        <v>12.102799999999998</v>
      </c>
      <c r="D58" s="33">
        <f t="shared" si="3"/>
        <v>17.542200000000001</v>
      </c>
      <c r="E58" s="32">
        <f t="shared" si="3"/>
        <v>65.111912999999987</v>
      </c>
      <c r="G58" s="33">
        <f t="shared" si="4"/>
        <v>30.571044400000002</v>
      </c>
      <c r="H58" s="33">
        <f t="shared" si="4"/>
        <v>30.850326300000003</v>
      </c>
      <c r="I58" s="33">
        <f t="shared" si="4"/>
        <v>16.384175899999999</v>
      </c>
      <c r="J58" s="32">
        <f t="shared" si="5"/>
        <v>77.8055466</v>
      </c>
    </row>
    <row r="59" spans="1:10" x14ac:dyDescent="0.2">
      <c r="A59">
        <v>2015</v>
      </c>
      <c r="B59" s="33">
        <f t="shared" si="0"/>
        <v>37.822792</v>
      </c>
      <c r="C59" s="33">
        <f t="shared" si="3"/>
        <v>13.591252400000002</v>
      </c>
      <c r="D59" s="33">
        <f t="shared" si="3"/>
        <v>20.615747599999999</v>
      </c>
      <c r="E59" s="32">
        <f t="shared" si="3"/>
        <v>72.029792</v>
      </c>
      <c r="G59" s="33">
        <f t="shared" si="4"/>
        <v>33.107402200000003</v>
      </c>
      <c r="H59" s="33">
        <f t="shared" si="4"/>
        <v>29.960318999999998</v>
      </c>
      <c r="I59" s="33">
        <f t="shared" si="4"/>
        <v>16.275505899999999</v>
      </c>
      <c r="J59" s="32">
        <f t="shared" si="5"/>
        <v>79.343227100000007</v>
      </c>
    </row>
    <row r="60" spans="1:10" x14ac:dyDescent="0.2">
      <c r="A60">
        <v>2016</v>
      </c>
      <c r="B60" s="33">
        <f t="shared" si="0"/>
        <v>38.28049</v>
      </c>
      <c r="C60" s="33">
        <f t="shared" si="3"/>
        <v>15.420596</v>
      </c>
      <c r="D60" s="33">
        <f t="shared" si="3"/>
        <v>20.367404000000001</v>
      </c>
      <c r="E60" s="32">
        <f t="shared" si="3"/>
        <v>74.068489999999997</v>
      </c>
      <c r="G60" s="33">
        <f t="shared" si="4"/>
        <v>34.104992799999998</v>
      </c>
      <c r="H60" s="33">
        <f t="shared" si="4"/>
        <v>26.655664299999998</v>
      </c>
      <c r="I60" s="33">
        <f t="shared" si="4"/>
        <v>21.128708100000004</v>
      </c>
      <c r="J60" s="32">
        <f t="shared" si="5"/>
        <v>81.8893652</v>
      </c>
    </row>
    <row r="61" spans="1:10" x14ac:dyDescent="0.2">
      <c r="A61">
        <v>2017</v>
      </c>
      <c r="B61" s="33">
        <f t="shared" si="0"/>
        <v>42.495863200000009</v>
      </c>
      <c r="C61" s="33">
        <f t="shared" si="3"/>
        <v>15.842033599999999</v>
      </c>
      <c r="D61" s="33">
        <f t="shared" si="3"/>
        <v>19.100966400000001</v>
      </c>
      <c r="E61" s="32">
        <f t="shared" si="3"/>
        <v>77.438863200000014</v>
      </c>
      <c r="G61" s="33">
        <f t="shared" si="4"/>
        <v>37.998638900000003</v>
      </c>
      <c r="H61" s="33">
        <f t="shared" si="4"/>
        <v>29.899463799999999</v>
      </c>
      <c r="I61" s="33">
        <f t="shared" si="4"/>
        <v>19.154174200000003</v>
      </c>
      <c r="J61" s="32">
        <f t="shared" si="5"/>
        <v>87.05227690000001</v>
      </c>
    </row>
    <row r="62" spans="1:10" x14ac:dyDescent="0.2">
      <c r="A62">
        <v>2018</v>
      </c>
      <c r="B62" s="33">
        <f t="shared" si="0"/>
        <v>47.118597136000005</v>
      </c>
      <c r="C62" s="33">
        <f t="shared" si="3"/>
        <v>18.801637800000002</v>
      </c>
      <c r="D62" s="33">
        <f t="shared" si="3"/>
        <v>19.200362200000001</v>
      </c>
      <c r="E62" s="32">
        <f t="shared" si="3"/>
        <v>85.120597136000015</v>
      </c>
      <c r="G62" s="33">
        <f t="shared" si="4"/>
        <v>42.423681299999998</v>
      </c>
      <c r="H62" s="33">
        <f t="shared" si="4"/>
        <v>35.271021900000001</v>
      </c>
      <c r="I62" s="33">
        <f t="shared" si="4"/>
        <v>18.9248805</v>
      </c>
      <c r="J62" s="32">
        <f t="shared" si="5"/>
        <v>96.619583699999993</v>
      </c>
    </row>
    <row r="63" spans="1:10" x14ac:dyDescent="0.2">
      <c r="A63">
        <v>2019</v>
      </c>
      <c r="B63" s="33">
        <f t="shared" si="0"/>
        <v>50.591265243200006</v>
      </c>
      <c r="C63" s="33">
        <f t="shared" si="3"/>
        <v>19.515867799999999</v>
      </c>
      <c r="D63" s="33">
        <f t="shared" si="3"/>
        <v>23.2211322</v>
      </c>
      <c r="E63" s="32">
        <f t="shared" si="3"/>
        <v>93.328265243200008</v>
      </c>
      <c r="G63" s="33">
        <f t="shared" si="4"/>
        <v>46.040218899999999</v>
      </c>
      <c r="H63" s="33">
        <f t="shared" si="4"/>
        <v>42.204167900000002</v>
      </c>
      <c r="I63" s="33">
        <f t="shared" si="4"/>
        <v>19.004209599999999</v>
      </c>
      <c r="J63" s="32">
        <f t="shared" si="5"/>
        <v>107.2485964</v>
      </c>
    </row>
    <row r="64" spans="1:10" x14ac:dyDescent="0.2">
      <c r="A64">
        <v>2020</v>
      </c>
      <c r="B64" s="33">
        <f t="shared" si="0"/>
        <v>48.47672952059478</v>
      </c>
      <c r="C64" s="33">
        <f t="shared" si="3"/>
        <v>21.086381000000003</v>
      </c>
      <c r="D64" s="33">
        <f t="shared" si="3"/>
        <v>23.894618999999999</v>
      </c>
      <c r="E64" s="32">
        <f t="shared" si="3"/>
        <v>93.457729520594796</v>
      </c>
      <c r="G64" s="33">
        <f t="shared" si="4"/>
        <v>55.200013200000001</v>
      </c>
      <c r="H64" s="33">
        <f t="shared" si="4"/>
        <v>45.684867999999994</v>
      </c>
      <c r="I64" s="33">
        <f t="shared" si="4"/>
        <v>17.899035699999999</v>
      </c>
      <c r="J64" s="32">
        <f t="shared" si="5"/>
        <v>118.78391689999999</v>
      </c>
    </row>
    <row r="65" spans="1:10" x14ac:dyDescent="0.2">
      <c r="A65">
        <v>2021</v>
      </c>
      <c r="B65" s="33">
        <f t="shared" si="0"/>
        <v>53.006656976316144</v>
      </c>
      <c r="C65" s="33">
        <f t="shared" si="3"/>
        <v>20.420069199999997</v>
      </c>
      <c r="D65" s="33">
        <f t="shared" si="3"/>
        <v>24.0629308</v>
      </c>
      <c r="E65" s="32">
        <f t="shared" si="3"/>
        <v>97.489656976316141</v>
      </c>
      <c r="G65" s="33">
        <f t="shared" si="4"/>
        <v>55.305423099999999</v>
      </c>
      <c r="H65" s="33">
        <f t="shared" si="4"/>
        <v>40.570857800000006</v>
      </c>
      <c r="I65" s="33">
        <f t="shared" si="4"/>
        <v>18.049000300000003</v>
      </c>
      <c r="J65" s="32">
        <f t="shared" si="5"/>
        <v>113.92528120000001</v>
      </c>
    </row>
    <row r="66" spans="1:10" x14ac:dyDescent="0.2">
      <c r="A66">
        <v>2022</v>
      </c>
      <c r="B66" s="33">
        <f t="shared" si="0"/>
        <v>62.277393502365427</v>
      </c>
      <c r="C66" s="33">
        <f t="shared" si="3"/>
        <v>19.5289708</v>
      </c>
      <c r="D66" s="33">
        <f t="shared" si="3"/>
        <v>26.594029200000001</v>
      </c>
      <c r="E66" s="32">
        <f t="shared" si="3"/>
        <v>108.40039350236543</v>
      </c>
      <c r="G66" s="33">
        <f t="shared" si="4"/>
        <v>59.783713800000008</v>
      </c>
      <c r="H66" s="33">
        <f t="shared" si="4"/>
        <v>47.493136800000002</v>
      </c>
      <c r="I66" s="33">
        <f t="shared" si="4"/>
        <v>18.6727661</v>
      </c>
      <c r="J66" s="32">
        <f t="shared" si="5"/>
        <v>125.94961670000002</v>
      </c>
    </row>
    <row r="67" spans="1:10" x14ac:dyDescent="0.2">
      <c r="A67">
        <v>2023</v>
      </c>
      <c r="B67" s="33">
        <f t="shared" si="0"/>
        <v>58.352350169224898</v>
      </c>
      <c r="C67" s="33">
        <f t="shared" si="3"/>
        <v>21.825818264839761</v>
      </c>
      <c r="D67" s="33">
        <f t="shared" si="3"/>
        <v>28.466914192196931</v>
      </c>
      <c r="E67" s="32">
        <f t="shared" si="3"/>
        <v>108.6450826262616</v>
      </c>
      <c r="G67" s="33">
        <f t="shared" si="4"/>
        <v>62.343978999999997</v>
      </c>
      <c r="H67" s="33">
        <f t="shared" si="4"/>
        <v>58.051514000000005</v>
      </c>
      <c r="I67" s="33">
        <f t="shared" si="4"/>
        <v>21.397123000000001</v>
      </c>
      <c r="J67" s="32">
        <f t="shared" ref="J67" si="6">+SUM(G67:I67)</f>
        <v>141.79261600000001</v>
      </c>
    </row>
    <row r="68" spans="1:10" x14ac:dyDescent="0.2">
      <c r="A68">
        <v>2024</v>
      </c>
      <c r="B68" s="33">
        <f t="shared" si="0"/>
        <v>63.942395804439307</v>
      </c>
      <c r="C68" s="33">
        <f t="shared" si="3"/>
        <v>24.974705486864842</v>
      </c>
      <c r="D68" s="33">
        <f t="shared" si="3"/>
        <v>26.174754478963305</v>
      </c>
      <c r="E68" s="32">
        <f t="shared" si="3"/>
        <v>115.09185577026746</v>
      </c>
      <c r="G68" s="33">
        <f t="shared" si="4"/>
        <v>63.481753900000001</v>
      </c>
      <c r="H68" s="33">
        <f t="shared" si="4"/>
        <v>66.340861600000011</v>
      </c>
      <c r="I68" s="33">
        <f t="shared" si="4"/>
        <v>21.436244200000001</v>
      </c>
      <c r="J68" s="32">
        <f t="shared" ref="J68" si="7">+SUM(G68:I68)</f>
        <v>151.25885970000002</v>
      </c>
    </row>
    <row r="69" spans="1:10" ht="15" x14ac:dyDescent="0.25">
      <c r="A69" s="10">
        <v>2025</v>
      </c>
      <c r="B69" s="31">
        <f t="shared" si="0"/>
        <v>62.848123872805559</v>
      </c>
      <c r="C69" s="31">
        <f t="shared" si="3"/>
        <v>26.928011327196877</v>
      </c>
      <c r="D69" s="31">
        <f t="shared" si="3"/>
        <v>25.906814717626357</v>
      </c>
      <c r="E69" s="30">
        <f t="shared" si="3"/>
        <v>115.6829499176288</v>
      </c>
      <c r="G69" s="31">
        <f t="shared" si="4"/>
        <v>65.068335900000008</v>
      </c>
      <c r="H69" s="31">
        <f t="shared" si="4"/>
        <v>66.245232000000001</v>
      </c>
      <c r="I69" s="31">
        <f t="shared" si="4"/>
        <v>19.688830599999999</v>
      </c>
      <c r="J69" s="30">
        <f t="shared" ref="J69" si="8">+SUM(G69:I69)</f>
        <v>151.0023985</v>
      </c>
    </row>
    <row r="70" spans="1:10" x14ac:dyDescent="0.2">
      <c r="A70" s="16">
        <v>2026</v>
      </c>
      <c r="B70" s="29">
        <f t="shared" ref="B70:E70" si="9">+B47</f>
        <v>62.347852332977986</v>
      </c>
      <c r="C70" s="29">
        <f t="shared" si="9"/>
        <v>30.372093800648042</v>
      </c>
      <c r="D70" s="29">
        <f t="shared" si="9"/>
        <v>25.960645282733683</v>
      </c>
      <c r="E70" s="29">
        <f t="shared" si="9"/>
        <v>118.6805914163597</v>
      </c>
      <c r="G70" s="29">
        <f t="shared" ref="G70:I70" si="10">+(G47*$I$4)/100</f>
        <v>71.231057502208003</v>
      </c>
      <c r="H70" s="29">
        <f t="shared" si="10"/>
        <v>70.936126078976017</v>
      </c>
      <c r="I70" s="29">
        <f t="shared" si="10"/>
        <v>20.184797698048008</v>
      </c>
      <c r="J70" s="29">
        <f t="shared" ref="J70" si="11">+SUM(G70:I70)</f>
        <v>162.35198127923204</v>
      </c>
    </row>
    <row r="71" spans="1:10" x14ac:dyDescent="0.2">
      <c r="A71" s="16">
        <v>2027</v>
      </c>
      <c r="B71" s="29">
        <f t="shared" ref="B71:E71" si="12">+B48</f>
        <v>62.600306335758958</v>
      </c>
      <c r="C71" s="29">
        <f t="shared" si="12"/>
        <v>30.996588747566332</v>
      </c>
      <c r="D71" s="29">
        <f t="shared" si="12"/>
        <v>27.174255331182078</v>
      </c>
      <c r="E71" s="29">
        <f t="shared" si="12"/>
        <v>120.77115041450737</v>
      </c>
      <c r="G71" s="29">
        <f>+(G48*$I$4)/100</f>
        <v>74.477089950335682</v>
      </c>
      <c r="H71" s="29">
        <f t="shared" ref="H71:I71" si="13">+(H48*$I$4)/100</f>
        <v>73.641587018800507</v>
      </c>
      <c r="I71" s="29">
        <f t="shared" si="13"/>
        <v>20.794029603560361</v>
      </c>
      <c r="J71" s="29">
        <f t="shared" ref="J71" si="14">+SUM(G71:I71)</f>
        <v>168.91270657269655</v>
      </c>
    </row>
    <row r="75" spans="1:10" ht="18.75" x14ac:dyDescent="0.3">
      <c r="B75" s="62" t="s">
        <v>16</v>
      </c>
      <c r="C75" s="62"/>
      <c r="D75" s="62"/>
      <c r="E75" s="62"/>
      <c r="G75" s="62" t="s">
        <v>17</v>
      </c>
      <c r="H75" s="62"/>
      <c r="I75" s="62"/>
      <c r="J75" s="62"/>
    </row>
    <row r="76" spans="1:10" ht="10.5" customHeight="1" x14ac:dyDescent="0.3">
      <c r="B76" s="28"/>
      <c r="C76" s="28"/>
      <c r="D76" s="28"/>
      <c r="E76" s="28"/>
      <c r="G76" s="28"/>
      <c r="H76" s="28"/>
      <c r="I76" s="28"/>
      <c r="J76" s="28"/>
    </row>
    <row r="77" spans="1:10" ht="15" x14ac:dyDescent="0.25">
      <c r="B77" s="26" t="str">
        <f>+B53</f>
        <v>Samferdsel</v>
      </c>
      <c r="C77" s="26" t="str">
        <f t="shared" ref="C77:E77" si="15">+C53</f>
        <v>Energi, vann og avløp</v>
      </c>
      <c r="D77" s="26" t="str">
        <f t="shared" si="15"/>
        <v>Anlegg annet</v>
      </c>
      <c r="E77" s="26" t="str">
        <f t="shared" si="15"/>
        <v>Anlegg totalt</v>
      </c>
      <c r="G77" s="26" t="str">
        <f>+G53</f>
        <v>Samferdsel</v>
      </c>
      <c r="H77" s="26" t="str">
        <f t="shared" ref="H77:J77" si="16">+H53</f>
        <v>Energi, vann og avløp</v>
      </c>
      <c r="I77" s="26" t="str">
        <f t="shared" si="16"/>
        <v>Anlegg annet</v>
      </c>
      <c r="J77" s="26" t="str">
        <f t="shared" si="16"/>
        <v>Anlegg totalt</v>
      </c>
    </row>
    <row r="78" spans="1:10" x14ac:dyDescent="0.2">
      <c r="A78">
        <v>2010</v>
      </c>
      <c r="B78" s="6"/>
      <c r="C78" s="6"/>
      <c r="D78" s="6"/>
      <c r="E78" s="6"/>
      <c r="G78" s="6"/>
      <c r="H78" s="6"/>
      <c r="I78" s="6"/>
      <c r="J78" s="6"/>
    </row>
    <row r="79" spans="1:10" x14ac:dyDescent="0.2">
      <c r="A79">
        <v>2011</v>
      </c>
      <c r="B79" s="6">
        <f t="shared" ref="B79:E93" si="17">+B55/B54-1</f>
        <v>4.1196276490394146E-2</v>
      </c>
      <c r="C79" s="6">
        <f t="shared" si="17"/>
        <v>0.25401117009729424</v>
      </c>
      <c r="D79" s="6">
        <f t="shared" si="17"/>
        <v>-9.6120756149953301E-4</v>
      </c>
      <c r="E79" s="6">
        <f t="shared" si="17"/>
        <v>6.8883655926330167E-2</v>
      </c>
      <c r="G79" s="6">
        <f t="shared" ref="G79:J93" si="18">+G55/G54-1</f>
        <v>-3.098969137969565E-2</v>
      </c>
      <c r="H79" s="6">
        <f t="shared" si="18"/>
        <v>-6.0669266346240813E-2</v>
      </c>
      <c r="I79" s="6">
        <f t="shared" si="18"/>
        <v>3.7280076081787961E-2</v>
      </c>
      <c r="J79" s="6">
        <f t="shared" si="18"/>
        <v>-2.9999061062251364E-2</v>
      </c>
    </row>
    <row r="80" spans="1:10" x14ac:dyDescent="0.2">
      <c r="A80">
        <v>2012</v>
      </c>
      <c r="B80" s="6">
        <f t="shared" si="17"/>
        <v>-2.937797222750671E-4</v>
      </c>
      <c r="C80" s="6">
        <f t="shared" si="17"/>
        <v>-0.14892512039281103</v>
      </c>
      <c r="D80" s="6">
        <f t="shared" si="17"/>
        <v>-0.20278424478547996</v>
      </c>
      <c r="E80" s="6">
        <f t="shared" si="17"/>
        <v>-9.5193028962404447E-2</v>
      </c>
      <c r="G80" s="6">
        <f t="shared" si="18"/>
        <v>3.6756471905671662E-2</v>
      </c>
      <c r="H80" s="6">
        <f t="shared" si="18"/>
        <v>0.23180150608225492</v>
      </c>
      <c r="I80" s="6">
        <f t="shared" si="18"/>
        <v>0.33171357843586691</v>
      </c>
      <c r="J80" s="6">
        <f t="shared" si="18"/>
        <v>0.15384367185609404</v>
      </c>
    </row>
    <row r="81" spans="1:10" x14ac:dyDescent="0.2">
      <c r="A81">
        <v>2013</v>
      </c>
      <c r="B81" s="6">
        <f t="shared" si="17"/>
        <v>0.13814071609700207</v>
      </c>
      <c r="C81" s="6">
        <f t="shared" si="17"/>
        <v>4.3270030880748767E-3</v>
      </c>
      <c r="D81" s="6">
        <f t="shared" si="17"/>
        <v>3.718934382263539E-2</v>
      </c>
      <c r="E81" s="6">
        <f t="shared" si="17"/>
        <v>8.2665670657683821E-2</v>
      </c>
      <c r="G81" s="6">
        <f t="shared" si="18"/>
        <v>-0.1139208335980687</v>
      </c>
      <c r="H81" s="6">
        <f t="shared" si="18"/>
        <v>3.6248922329336297E-2</v>
      </c>
      <c r="I81" s="6">
        <f t="shared" si="18"/>
        <v>-0.19366609294320136</v>
      </c>
      <c r="J81" s="6">
        <f t="shared" si="18"/>
        <v>-7.6536961172243179E-2</v>
      </c>
    </row>
    <row r="82" spans="1:10" x14ac:dyDescent="0.2">
      <c r="A82">
        <v>2014</v>
      </c>
      <c r="B82" s="6">
        <f t="shared" si="17"/>
        <v>0.18589722756095184</v>
      </c>
      <c r="C82" s="6">
        <f t="shared" si="17"/>
        <v>0.11417156113637628</v>
      </c>
      <c r="D82" s="6">
        <f t="shared" si="17"/>
        <v>0.25999827615928273</v>
      </c>
      <c r="E82" s="6">
        <f t="shared" si="17"/>
        <v>0.190514650707303</v>
      </c>
      <c r="G82" s="6">
        <f t="shared" si="18"/>
        <v>8.6046178115590788E-3</v>
      </c>
      <c r="H82" s="6">
        <f t="shared" si="18"/>
        <v>7.3592255039140797E-2</v>
      </c>
      <c r="I82" s="6">
        <f t="shared" si="18"/>
        <v>0.28731215846994518</v>
      </c>
      <c r="J82" s="6">
        <f t="shared" si="18"/>
        <v>8.4046209517464776E-2</v>
      </c>
    </row>
    <row r="83" spans="1:10" x14ac:dyDescent="0.2">
      <c r="A83">
        <v>2015</v>
      </c>
      <c r="B83" s="6">
        <f t="shared" si="17"/>
        <v>6.6424698422442363E-2</v>
      </c>
      <c r="C83" s="6">
        <f t="shared" si="17"/>
        <v>0.12298413590243618</v>
      </c>
      <c r="D83" s="6">
        <f t="shared" si="17"/>
        <v>0.17520878795133998</v>
      </c>
      <c r="E83" s="6">
        <f t="shared" si="17"/>
        <v>0.10624597990232632</v>
      </c>
      <c r="G83" s="6">
        <f t="shared" si="18"/>
        <v>8.2966017346793652E-2</v>
      </c>
      <c r="H83" s="6">
        <f t="shared" si="18"/>
        <v>-2.8849202155764697E-2</v>
      </c>
      <c r="I83" s="6">
        <f t="shared" si="18"/>
        <v>-6.6326192213305157E-3</v>
      </c>
      <c r="J83" s="6">
        <f t="shared" si="18"/>
        <v>1.9763121874912803E-2</v>
      </c>
    </row>
    <row r="84" spans="1:10" x14ac:dyDescent="0.2">
      <c r="A84">
        <v>2016</v>
      </c>
      <c r="B84" s="6">
        <f t="shared" si="17"/>
        <v>1.2101116173549586E-2</v>
      </c>
      <c r="C84" s="6">
        <f t="shared" si="17"/>
        <v>0.13459713249089522</v>
      </c>
      <c r="D84" s="6">
        <f t="shared" si="17"/>
        <v>-1.2046305805567648E-2</v>
      </c>
      <c r="E84" s="6">
        <f t="shared" si="17"/>
        <v>2.8303538624684599E-2</v>
      </c>
      <c r="G84" s="6">
        <f t="shared" si="18"/>
        <v>3.0131950370905214E-2</v>
      </c>
      <c r="H84" s="6">
        <f t="shared" si="18"/>
        <v>-0.11030105186797245</v>
      </c>
      <c r="I84" s="6">
        <f t="shared" si="18"/>
        <v>0.29819055885691426</v>
      </c>
      <c r="J84" s="6">
        <f t="shared" si="18"/>
        <v>3.2090175722131686E-2</v>
      </c>
    </row>
    <row r="85" spans="1:10" x14ac:dyDescent="0.2">
      <c r="A85">
        <v>2017</v>
      </c>
      <c r="B85" s="6">
        <f t="shared" si="17"/>
        <v>0.11011805752747694</v>
      </c>
      <c r="C85" s="6">
        <f t="shared" si="17"/>
        <v>2.7329527341225957E-2</v>
      </c>
      <c r="D85" s="6">
        <f t="shared" si="17"/>
        <v>-6.2179627801363324E-2</v>
      </c>
      <c r="E85" s="6">
        <f t="shared" si="17"/>
        <v>4.5503468478971465E-2</v>
      </c>
      <c r="G85" s="6">
        <f t="shared" si="18"/>
        <v>0.11416645424420113</v>
      </c>
      <c r="H85" s="6">
        <f t="shared" si="18"/>
        <v>0.12169269028496887</v>
      </c>
      <c r="I85" s="6">
        <f t="shared" si="18"/>
        <v>-9.3452656483053009E-2</v>
      </c>
      <c r="J85" s="6">
        <f t="shared" si="18"/>
        <v>6.3047401666755265E-2</v>
      </c>
    </row>
    <row r="86" spans="1:10" x14ac:dyDescent="0.2">
      <c r="A86">
        <v>2018</v>
      </c>
      <c r="B86" s="6">
        <f t="shared" si="17"/>
        <v>0.10878079859782663</v>
      </c>
      <c r="C86" s="6">
        <f t="shared" si="17"/>
        <v>0.18681971486286986</v>
      </c>
      <c r="D86" s="6">
        <f t="shared" si="17"/>
        <v>5.2037052952462748E-3</v>
      </c>
      <c r="E86" s="6">
        <f t="shared" si="17"/>
        <v>9.9197400614734255E-2</v>
      </c>
      <c r="G86" s="6">
        <f t="shared" si="18"/>
        <v>0.11645265536076854</v>
      </c>
      <c r="H86" s="6">
        <f t="shared" si="18"/>
        <v>0.17965399433015916</v>
      </c>
      <c r="I86" s="6">
        <f t="shared" si="18"/>
        <v>-1.1970952002723356E-2</v>
      </c>
      <c r="J86" s="6">
        <f t="shared" si="18"/>
        <v>0.10990300473117176</v>
      </c>
    </row>
    <row r="87" spans="1:10" x14ac:dyDescent="0.2">
      <c r="A87">
        <v>2019</v>
      </c>
      <c r="B87" s="6">
        <f t="shared" si="17"/>
        <v>7.3700583597103408E-2</v>
      </c>
      <c r="C87" s="6">
        <f t="shared" si="17"/>
        <v>3.7987648076062586E-2</v>
      </c>
      <c r="D87" s="6">
        <f t="shared" si="17"/>
        <v>0.20941115371250651</v>
      </c>
      <c r="E87" s="6">
        <f t="shared" si="17"/>
        <v>9.6423995875949187E-2</v>
      </c>
      <c r="G87" s="6">
        <f t="shared" si="18"/>
        <v>8.5248085248085248E-2</v>
      </c>
      <c r="H87" s="6">
        <f t="shared" si="18"/>
        <v>0.19656776658347974</v>
      </c>
      <c r="I87" s="6">
        <f t="shared" si="18"/>
        <v>4.1917886879125899E-3</v>
      </c>
      <c r="J87" s="6">
        <f t="shared" si="18"/>
        <v>0.11000888528978425</v>
      </c>
    </row>
    <row r="88" spans="1:10" x14ac:dyDescent="0.2">
      <c r="A88">
        <v>2020</v>
      </c>
      <c r="B88" s="6">
        <f t="shared" si="17"/>
        <v>-4.1796458587076812E-2</v>
      </c>
      <c r="C88" s="6">
        <f t="shared" si="17"/>
        <v>8.0473654366525427E-2</v>
      </c>
      <c r="D88" s="6">
        <f t="shared" si="17"/>
        <v>2.9003185296882172E-2</v>
      </c>
      <c r="E88" s="6">
        <f t="shared" si="17"/>
        <v>1.3871925836981269E-3</v>
      </c>
      <c r="G88" s="6">
        <f t="shared" si="18"/>
        <v>0.19895201453961819</v>
      </c>
      <c r="H88" s="6">
        <f t="shared" si="18"/>
        <v>8.2472899554548285E-2</v>
      </c>
      <c r="I88" s="6">
        <f t="shared" si="18"/>
        <v>-5.8154162854528901E-2</v>
      </c>
      <c r="J88" s="6">
        <f t="shared" si="18"/>
        <v>0.10755684351315198</v>
      </c>
    </row>
    <row r="89" spans="1:10" x14ac:dyDescent="0.2">
      <c r="A89">
        <v>2021</v>
      </c>
      <c r="B89" s="6">
        <f t="shared" si="17"/>
        <v>9.3445401546671469E-2</v>
      </c>
      <c r="C89" s="6">
        <f t="shared" si="17"/>
        <v>-3.1599153975260474E-2</v>
      </c>
      <c r="D89" s="6">
        <f t="shared" si="17"/>
        <v>7.0439206417143296E-3</v>
      </c>
      <c r="E89" s="6">
        <f t="shared" si="17"/>
        <v>4.3141722748923028E-2</v>
      </c>
      <c r="G89" s="6">
        <f t="shared" si="18"/>
        <v>1.9095991810378354E-3</v>
      </c>
      <c r="H89" s="6">
        <f t="shared" si="18"/>
        <v>-0.11194100856327283</v>
      </c>
      <c r="I89" s="6">
        <f t="shared" si="18"/>
        <v>8.3783619695223521E-3</v>
      </c>
      <c r="J89" s="6">
        <f t="shared" si="18"/>
        <v>-4.0903144354890175E-2</v>
      </c>
    </row>
    <row r="90" spans="1:10" x14ac:dyDescent="0.2">
      <c r="A90">
        <v>2022</v>
      </c>
      <c r="B90" s="6">
        <f t="shared" si="17"/>
        <v>0.17489758937620858</v>
      </c>
      <c r="C90" s="6">
        <f t="shared" si="17"/>
        <v>-4.3638363380276712E-2</v>
      </c>
      <c r="D90" s="6">
        <f t="shared" si="17"/>
        <v>0.10518662173936022</v>
      </c>
      <c r="E90" s="6">
        <f t="shared" si="17"/>
        <v>0.11191686240828513</v>
      </c>
      <c r="G90" s="6">
        <f t="shared" si="18"/>
        <v>8.0973807792820374E-2</v>
      </c>
      <c r="H90" s="6">
        <f t="shared" si="18"/>
        <v>0.17062195317940732</v>
      </c>
      <c r="I90" s="6">
        <f t="shared" si="18"/>
        <v>3.4559576133421421E-2</v>
      </c>
      <c r="J90" s="6">
        <f t="shared" si="18"/>
        <v>0.1055458048761877</v>
      </c>
    </row>
    <row r="91" spans="1:10" x14ac:dyDescent="0.2">
      <c r="A91">
        <v>2023</v>
      </c>
      <c r="B91" s="6">
        <f t="shared" si="17"/>
        <v>-6.3025170329125135E-2</v>
      </c>
      <c r="C91" s="6">
        <f t="shared" si="17"/>
        <v>0.11761231497359614</v>
      </c>
      <c r="D91" s="6">
        <f t="shared" si="17"/>
        <v>7.0425018266766726E-2</v>
      </c>
      <c r="E91" s="6">
        <f t="shared" si="17"/>
        <v>2.2572715466280258E-3</v>
      </c>
      <c r="G91" s="6">
        <f t="shared" si="18"/>
        <v>4.2825462609517473E-2</v>
      </c>
      <c r="H91" s="6">
        <f t="shared" si="18"/>
        <v>0.22231374702544393</v>
      </c>
      <c r="I91" s="6">
        <f t="shared" si="18"/>
        <v>0.14590001745911652</v>
      </c>
      <c r="J91" s="6">
        <f t="shared" si="18"/>
        <v>0.12578838836593298</v>
      </c>
    </row>
    <row r="92" spans="1:10" x14ac:dyDescent="0.2">
      <c r="A92">
        <v>2024</v>
      </c>
      <c r="B92" s="6">
        <f t="shared" si="17"/>
        <v>9.5798123280433023E-2</v>
      </c>
      <c r="C92" s="6">
        <f t="shared" si="17"/>
        <v>0.14427350140167583</v>
      </c>
      <c r="D92" s="6">
        <f t="shared" si="17"/>
        <v>-8.0520132872776595E-2</v>
      </c>
      <c r="E92" s="6">
        <f t="shared" si="17"/>
        <v>5.9337919288834362E-2</v>
      </c>
      <c r="G92" s="6">
        <f t="shared" si="18"/>
        <v>1.8249956423217695E-2</v>
      </c>
      <c r="H92" s="6">
        <f t="shared" si="18"/>
        <v>0.14279296143766396</v>
      </c>
      <c r="I92" s="6">
        <f t="shared" si="18"/>
        <v>1.8283392585067837E-3</v>
      </c>
      <c r="J92" s="6">
        <f t="shared" si="18"/>
        <v>6.6761189454322523E-2</v>
      </c>
    </row>
    <row r="93" spans="1:10" ht="15" x14ac:dyDescent="0.25">
      <c r="A93" s="5">
        <v>2025</v>
      </c>
      <c r="B93" s="4">
        <f t="shared" si="17"/>
        <v>-1.7113402115561338E-2</v>
      </c>
      <c r="C93" s="4">
        <f t="shared" si="17"/>
        <v>7.8211366350620315E-2</v>
      </c>
      <c r="D93" s="4">
        <f t="shared" si="17"/>
        <v>-1.0236572096685381E-2</v>
      </c>
      <c r="E93" s="4">
        <f t="shared" si="17"/>
        <v>5.1358468712261462E-3</v>
      </c>
      <c r="G93" s="4">
        <f t="shared" si="18"/>
        <v>2.4992724720543702E-2</v>
      </c>
      <c r="H93" s="4">
        <f t="shared" si="18"/>
        <v>-1.441488664657431E-3</v>
      </c>
      <c r="I93" s="4">
        <f t="shared" si="18"/>
        <v>-8.1516779884416524E-2</v>
      </c>
      <c r="J93" s="4">
        <f t="shared" si="18"/>
        <v>-1.6955119224664195E-3</v>
      </c>
    </row>
    <row r="94" spans="1:10" x14ac:dyDescent="0.2">
      <c r="A94" s="16">
        <v>2026</v>
      </c>
      <c r="B94" s="19">
        <f t="shared" ref="B94:E94" si="19">+B70/B69-1</f>
        <v>-7.9600075388096547E-3</v>
      </c>
      <c r="C94" s="19">
        <f t="shared" si="19"/>
        <v>0.12789962212964068</v>
      </c>
      <c r="D94" s="19">
        <f t="shared" si="19"/>
        <v>2.0778534796368486E-3</v>
      </c>
      <c r="E94" s="19">
        <f t="shared" si="19"/>
        <v>2.591256102014472E-2</v>
      </c>
      <c r="G94" s="19">
        <f t="shared" ref="G94:J94" si="20">+G70/G69-1</f>
        <v>9.4711529301735098E-2</v>
      </c>
      <c r="H94" s="19">
        <f t="shared" si="20"/>
        <v>7.081104461942278E-2</v>
      </c>
      <c r="I94" s="19">
        <f t="shared" si="20"/>
        <v>2.5190277072524969E-2</v>
      </c>
      <c r="J94" s="19">
        <f t="shared" si="20"/>
        <v>7.5161605987550173E-2</v>
      </c>
    </row>
    <row r="95" spans="1:10" x14ac:dyDescent="0.2">
      <c r="A95" s="16">
        <v>2027</v>
      </c>
      <c r="B95" s="19">
        <f>+B71/B70-1</f>
        <v>4.0491210736932626E-3</v>
      </c>
      <c r="C95" s="19">
        <f t="shared" ref="C95:D95" si="21">+C71/C70-1</f>
        <v>2.0561471692312594E-2</v>
      </c>
      <c r="D95" s="19">
        <f t="shared" si="21"/>
        <v>4.6748069442463347E-2</v>
      </c>
      <c r="E95" s="19">
        <f>+E71/E70-1</f>
        <v>1.7615003204807911E-2</v>
      </c>
      <c r="G95" s="19">
        <f t="shared" ref="G95:J95" si="22">+G71/G70-1</f>
        <v>4.5570465495715196E-2</v>
      </c>
      <c r="H95" s="19">
        <f t="shared" si="22"/>
        <v>3.8139395106132401E-2</v>
      </c>
      <c r="I95" s="19">
        <f t="shared" si="22"/>
        <v>3.0182710504513377E-2</v>
      </c>
      <c r="J95" s="19">
        <f t="shared" si="22"/>
        <v>4.0410503412216414E-2</v>
      </c>
    </row>
    <row r="97" spans="1:10" ht="15" x14ac:dyDescent="0.25">
      <c r="A97" s="1" t="s">
        <v>20</v>
      </c>
    </row>
    <row r="98" spans="1:10" x14ac:dyDescent="0.2">
      <c r="A98" s="23" t="s">
        <v>68</v>
      </c>
      <c r="B98" s="24">
        <f>+(B71/B69)^(1/2)-1</f>
        <v>-1.97350611288305E-3</v>
      </c>
      <c r="C98" s="24">
        <f t="shared" ref="C98:E98" si="23">+(C71/C69)^(1/2)-1</f>
        <v>7.2889042856636443E-2</v>
      </c>
      <c r="D98" s="24">
        <f t="shared" si="23"/>
        <v>2.4169448168054553E-2</v>
      </c>
      <c r="E98" s="24">
        <f t="shared" si="23"/>
        <v>2.1755359208047942E-2</v>
      </c>
      <c r="G98" s="24">
        <f>+(G71/G69)^(1/2)-1</f>
        <v>6.9858889422124593E-2</v>
      </c>
      <c r="H98" s="24">
        <f t="shared" ref="H98:J98" si="24">+(H71/H69)^(1/2)-1</f>
        <v>5.4348675787176948E-2</v>
      </c>
      <c r="I98" s="24">
        <f t="shared" si="24"/>
        <v>2.7683462169868278E-2</v>
      </c>
      <c r="J98" s="24">
        <f t="shared" si="24"/>
        <v>5.7643336732659645E-2</v>
      </c>
    </row>
  </sheetData>
  <mergeCells count="6">
    <mergeCell ref="B75:E75"/>
    <mergeCell ref="G75:J75"/>
    <mergeCell ref="B28:E28"/>
    <mergeCell ref="G28:J28"/>
    <mergeCell ref="B51:E51"/>
    <mergeCell ref="G51:J5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400f76-0c8e-4fc3-8b79-4bfdc7f0d085">
      <Value>2</Value>
      <Value>1</Value>
    </TaxCatchAll>
    <mc95744479d24e88a993b01b2952fb12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74375cae-8c5b-4f23-9737-a1074b6f6932</TermId>
        </TermInfo>
      </Terms>
    </mc95744479d24e88a993b01b2952fb12>
    <a063ae0ea81541cba35606fe2622259b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bc370044-f29c-4f3b-b2de-fcd82939a290</TermId>
        </TermInfo>
      </Terms>
    </a063ae0ea81541cba35606fe2622259b>
    <lcf76f155ced4ddcb4097134ff3c332f xmlns="12514e99-fa46-48a2-8229-c1eb4e8a5a01">
      <Terms xmlns="http://schemas.microsoft.com/office/infopath/2007/PartnerControls"/>
    </lcf76f155ced4ddcb4097134ff3c332f>
    <ArchiverLinkFileType xmlns="12514e99-fa46-48a2-8229-c1eb4e8a5a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20F9703A90B48BA893459189411E6" ma:contentTypeVersion="22" ma:contentTypeDescription="Create a new document." ma:contentTypeScope="" ma:versionID="f8632dd1058c607a1f5ea093763748aa">
  <xsd:schema xmlns:xsd="http://www.w3.org/2001/XMLSchema" xmlns:xs="http://www.w3.org/2001/XMLSchema" xmlns:p="http://schemas.microsoft.com/office/2006/metadata/properties" xmlns:ns2="3d3f538b-e610-408b-afc9-07d7c77976aa" xmlns:ns3="d4400f76-0c8e-4fc3-8b79-4bfdc7f0d085" xmlns:ns4="12514e99-fa46-48a2-8229-c1eb4e8a5a01" targetNamespace="http://schemas.microsoft.com/office/2006/metadata/properties" ma:root="true" ma:fieldsID="957128f2b5853b7cecddb10123a678ab" ns2:_="" ns3:_="" ns4:_="">
    <xsd:import namespace="3d3f538b-e610-408b-afc9-07d7c77976aa"/>
    <xsd:import namespace="d4400f76-0c8e-4fc3-8b79-4bfdc7f0d085"/>
    <xsd:import namespace="12514e99-fa46-48a2-8229-c1eb4e8a5a01"/>
    <xsd:element name="properties">
      <xsd:complexType>
        <xsd:sequence>
          <xsd:element name="documentManagement">
            <xsd:complexType>
              <xsd:all>
                <xsd:element ref="ns2:a063ae0ea81541cba35606fe2622259b" minOccurs="0"/>
                <xsd:element ref="ns3:TaxCatchAll" minOccurs="0"/>
                <xsd:element ref="ns2:mc95744479d24e88a993b01b2952fb12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4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f538b-e610-408b-afc9-07d7c77976aa" elementFormDefault="qualified">
    <xsd:import namespace="http://schemas.microsoft.com/office/2006/documentManagement/types"/>
    <xsd:import namespace="http://schemas.microsoft.com/office/infopath/2007/PartnerControls"/>
    <xsd:element name="a063ae0ea81541cba35606fe2622259b" ma:index="9" nillable="true" ma:taxonomy="true" ma:internalName="a063ae0ea81541cba35606fe2622259b" ma:taxonomyFieldName="VD_Country" ma:displayName="Country" ma:fieldId="{a063ae0e-a815-41cb-a356-06fe2622259b}" ma:sspId="dc6d2205-f549-40ef-94bf-1bd95fe0bdba" ma:termSetId="40cf488b-91d2-4014-b51e-fa5dfd8beb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c95744479d24e88a993b01b2952fb12" ma:index="12" nillable="true" ma:taxonomy="true" ma:internalName="mc95744479d24e88a993b01b2952fb12" ma:taxonomyFieldName="VD_Organization" ma:displayName="Organization" ma:fieldId="{6c957444-79d2-4e88-a993-b01b2952fb12}" ma:sspId="dc6d2205-f549-40ef-94bf-1bd95fe0bdba" ma:termSetId="4de6bab4-212f-4f17-b273-1d73b19195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00f76-0c8e-4fc3-8b79-4bfdc7f0d08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1ebe34-e8f3-4046-9850-86b83706e1ba}" ma:internalName="TaxCatchAll" ma:showField="CatchAllData" ma:web="3d3f538b-e610-408b-afc9-07d7c779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14e99-fa46-48a2-8229-c1eb4e8a5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c6d2205-f549-40ef-94bf-1bd95fe0bd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rchiverLinkFileType" ma:index="29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6C63D-2D2D-4A6A-B90E-7161A91F18E9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2514e99-fa46-48a2-8229-c1eb4e8a5a01"/>
    <ds:schemaRef ds:uri="d4400f76-0c8e-4fc3-8b79-4bfdc7f0d085"/>
    <ds:schemaRef ds:uri="3d3f538b-e610-408b-afc9-07d7c77976aa"/>
  </ds:schemaRefs>
</ds:datastoreItem>
</file>

<file path=customXml/itemProps2.xml><?xml version="1.0" encoding="utf-8"?>
<ds:datastoreItem xmlns:ds="http://schemas.openxmlformats.org/officeDocument/2006/customXml" ds:itemID="{3E59B25A-B3A6-4D7A-A4B1-260EE8EA55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12B79-1E76-49CE-8BD5-D1676FB4B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f538b-e610-408b-afc9-07d7c77976aa"/>
    <ds:schemaRef ds:uri="d4400f76-0c8e-4fc3-8b79-4bfdc7f0d085"/>
    <ds:schemaRef ds:uri="12514e99-fa46-48a2-8229-c1eb4e8a5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10</vt:i4>
      </vt:variant>
    </vt:vector>
  </HeadingPairs>
  <TitlesOfParts>
    <vt:vector size="18" baseType="lpstr">
      <vt:lpstr>Innhold</vt:lpstr>
      <vt:lpstr>1.1</vt:lpstr>
      <vt:lpstr>1.2</vt:lpstr>
      <vt:lpstr>1.3</vt:lpstr>
      <vt:lpstr>2.1</vt:lpstr>
      <vt:lpstr>2.2</vt:lpstr>
      <vt:lpstr>2.3</vt:lpstr>
      <vt:lpstr>2.4</vt:lpstr>
      <vt:lpstr>'1.3'!LastUpdate</vt:lpstr>
      <vt:lpstr>LastUpdate</vt:lpstr>
      <vt:lpstr>'1.3'!ValutaDKK</vt:lpstr>
      <vt:lpstr>ValutaDKK</vt:lpstr>
      <vt:lpstr>'1.3'!ValutaDKKdate</vt:lpstr>
      <vt:lpstr>ValutaDKKdate</vt:lpstr>
      <vt:lpstr>'1.3'!ValutaSEK</vt:lpstr>
      <vt:lpstr>ValutaSEK</vt:lpstr>
      <vt:lpstr>'1.3'!ValutaSEKdate</vt:lpstr>
      <vt:lpstr>ValutaSEKdate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Wettre</dc:creator>
  <cp:keywords/>
  <dc:description/>
  <cp:lastModifiedBy>Anders Wettre</cp:lastModifiedBy>
  <cp:revision/>
  <dcterms:created xsi:type="dcterms:W3CDTF">2019-10-08T09:47:54Z</dcterms:created>
  <dcterms:modified xsi:type="dcterms:W3CDTF">2026-03-18T12:18:38Z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D_Organization">
    <vt:lpwstr>2;#Konsern|74375cae-8c5b-4f23-9737-a1074b6f6932</vt:lpwstr>
  </property>
  <property fmtid="{D5CDD505-2E9C-101B-9397-08002B2CF9AE}" pid="3" name="ContentTypeId">
    <vt:lpwstr>0x01010029B20F9703A90B48BA893459189411E6</vt:lpwstr>
  </property>
  <property fmtid="{D5CDD505-2E9C-101B-9397-08002B2CF9AE}" pid="4" name="VD_Country">
    <vt:lpwstr>1;#Konsern|bc370044-f29c-4f3b-b2de-fcd82939a290</vt:lpwstr>
  </property>
  <property fmtid="{D5CDD505-2E9C-101B-9397-08002B2CF9AE}" pid="5" name="MediaServiceImageTags">
    <vt:lpwstr/>
  </property>
</Properties>
</file>